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57" activeTab="7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</sheets>
  <definedNames>
    <definedName name="_xlnm.Print_Area" localSheetId="2">'BRPL'!$A$1:$Q$179</definedName>
    <definedName name="_xlnm.Print_Area" localSheetId="1">'BYPL'!$A$1:$Q$167</definedName>
    <definedName name="_xlnm.Print_Area" localSheetId="7">'FINAL EX. SUMMARY'!$A$1:$Q$41</definedName>
    <definedName name="_xlnm.Print_Area" localSheetId="4">'MES'!$A$1:$Q$60</definedName>
    <definedName name="_xlnm.Print_Area" localSheetId="0">'NDPL'!$A$1:$Q$163</definedName>
    <definedName name="_xlnm.Print_Area" localSheetId="8">'PRAGATI'!$A$1:$Q$25</definedName>
    <definedName name="_xlnm.Print_Area" localSheetId="5">'ROHTAK ROAD'!$A$1:$Q$45</definedName>
  </definedNames>
  <calcPr fullCalcOnLoad="1"/>
</workbook>
</file>

<file path=xl/sharedStrings.xml><?xml version="1.0" encoding="utf-8"?>
<sst xmlns="http://schemas.openxmlformats.org/spreadsheetml/2006/main" count="1541" uniqueCount="435">
  <si>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</si>
  <si>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</si>
  <si>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</si>
  <si>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</si>
  <si>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</si>
  <si>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</si>
  <si>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</si>
  <si>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</si>
  <si>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</si>
  <si>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</si>
  <si>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</si>
  <si>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</si>
  <si>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</si>
  <si>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</si>
  <si>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</si>
  <si>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</si>
  <si>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</si>
  <si>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</si>
  <si>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</si>
  <si>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</si>
  <si>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</si>
  <si>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</si>
  <si>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</si>
  <si>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</si>
  <si>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</si>
  <si>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</si>
  <si>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</si>
  <si>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NARELA</t>
  </si>
  <si>
    <t>NARAINA</t>
  </si>
  <si>
    <t>O/G REWARI LINE 1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</si>
  <si>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</si>
  <si>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</si>
  <si>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</si>
  <si>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</si>
  <si>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</si>
  <si>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</si>
  <si>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</si>
  <si>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</si>
  <si>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</si>
  <si>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</si>
  <si>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</si>
  <si>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</si>
  <si>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</si>
  <si>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</si>
  <si>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</si>
  <si>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</si>
  <si>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</si>
  <si>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</si>
  <si>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</si>
  <si>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</si>
  <si>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</si>
  <si>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</si>
  <si>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</si>
  <si>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</si>
  <si>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</si>
  <si>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</si>
  <si>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</si>
  <si>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</si>
  <si>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</si>
  <si>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</si>
  <si>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</si>
  <si>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</si>
  <si>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</si>
  <si>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</si>
  <si>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</si>
  <si>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</si>
  <si>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</si>
  <si>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</si>
  <si>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</si>
  <si>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</si>
  <si>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</si>
  <si>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</si>
  <si>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</si>
  <si>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</si>
  <si>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</si>
  <si>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</si>
  <si>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</si>
  <si>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</si>
  <si>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</si>
  <si>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</si>
  <si>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</si>
  <si>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</si>
  <si>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</si>
  <si>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</si>
  <si>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</si>
  <si>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</si>
  <si>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</si>
  <si>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</si>
  <si>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</si>
  <si>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</si>
  <si>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</si>
  <si>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</si>
  <si>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</si>
  <si>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</si>
  <si>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</si>
  <si>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</si>
  <si>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</si>
  <si>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</si>
  <si>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</si>
  <si>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</si>
  <si>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</si>
  <si>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</si>
  <si>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</si>
  <si>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</si>
  <si>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</si>
  <si>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</si>
  <si>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</si>
  <si>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</si>
  <si>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</si>
  <si>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</si>
  <si>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</si>
  <si>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</si>
  <si>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</si>
  <si>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</si>
  <si>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</si>
  <si>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</si>
  <si>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</si>
  <si>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</si>
  <si>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</si>
  <si>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</si>
  <si>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</si>
  <si>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</si>
  <si>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</si>
  <si>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</si>
  <si>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</si>
  <si>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</si>
  <si>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</si>
  <si>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</si>
  <si>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</si>
  <si>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</si>
  <si>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</si>
  <si>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</si>
  <si>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</si>
  <si>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</si>
  <si>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</si>
  <si>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</si>
  <si>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</si>
  <si>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</si>
  <si>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</si>
  <si>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</si>
  <si>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</si>
  <si>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</si>
  <si>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</si>
  <si>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</si>
  <si>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</si>
  <si>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</si>
  <si>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</si>
  <si>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</si>
  <si>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</si>
  <si>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</si>
  <si>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</si>
  <si>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</si>
  <si>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</si>
  <si>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</si>
  <si>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</si>
  <si>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</si>
  <si>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</si>
  <si>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</si>
  <si>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</si>
  <si>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</si>
  <si>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</si>
  <si>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</si>
  <si>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</si>
  <si>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</si>
  <si>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</si>
  <si>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</si>
  <si>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</si>
  <si>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</si>
  <si>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</si>
  <si>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</si>
  <si>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</si>
  <si>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</si>
  <si>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</si>
  <si>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</si>
  <si>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</si>
  <si>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Tx.1 (33 KV)</t>
  </si>
  <si>
    <t>Tx.2 (33 KV)</t>
  </si>
  <si>
    <t>Tx.3 (33 KV)</t>
  </si>
  <si>
    <t>Tx.4 (33 KV)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</si>
  <si>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</si>
  <si>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</si>
  <si>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</si>
  <si>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</si>
  <si>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</si>
  <si>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</si>
  <si>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</si>
  <si>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</si>
  <si>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</si>
  <si>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</si>
  <si>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</si>
  <si>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</si>
  <si>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</si>
  <si>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</si>
  <si>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</si>
  <si>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</si>
  <si>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</si>
  <si>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</si>
  <si>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</si>
  <si>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</si>
  <si>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</si>
  <si>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</si>
  <si>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</si>
  <si>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</si>
  <si>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</si>
  <si>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</si>
  <si>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</si>
  <si>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</si>
  <si>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</si>
  <si>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</si>
  <si>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</si>
  <si>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</si>
  <si>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</si>
  <si>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</si>
  <si>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</si>
  <si>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</si>
  <si>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</si>
  <si>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</si>
  <si>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</si>
  <si>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</si>
  <si>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</si>
  <si>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</si>
  <si>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</si>
  <si>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</si>
  <si>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</si>
  <si>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</si>
  <si>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</si>
  <si>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</si>
  <si>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</si>
  <si>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</si>
  <si>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</si>
  <si>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</si>
  <si>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</si>
  <si>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</si>
  <si>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</si>
  <si>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</si>
  <si>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</si>
  <si>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</si>
  <si>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</si>
  <si>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</si>
  <si>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</si>
  <si>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</si>
  <si>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</si>
  <si>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</si>
  <si>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</si>
  <si>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</si>
  <si>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</si>
  <si>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</si>
  <si>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</si>
  <si>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</si>
  <si>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</si>
  <si>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</si>
  <si>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</si>
  <si>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</si>
  <si>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</si>
  <si>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</si>
  <si>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</si>
  <si>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</si>
  <si>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</si>
  <si>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</si>
  <si>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</si>
  <si>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</si>
  <si>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</si>
  <si>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</si>
  <si>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</si>
  <si>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</si>
  <si>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</si>
  <si>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</si>
  <si>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</si>
  <si>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</si>
  <si>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</si>
  <si>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</si>
  <si>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</si>
  <si>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</si>
  <si>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</si>
  <si>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</si>
  <si>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</si>
  <si>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</si>
  <si>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</si>
  <si>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</si>
  <si>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</si>
  <si>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</si>
  <si>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</si>
  <si>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</si>
  <si>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</si>
  <si>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</si>
  <si>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</si>
  <si>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</si>
  <si>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</si>
  <si>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</si>
  <si>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</si>
  <si>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</si>
  <si>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</si>
  <si>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 xml:space="preserve">(33KV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</si>
  <si>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</si>
  <si>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</si>
  <si>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</si>
  <si>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</si>
  <si>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</si>
  <si>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</si>
  <si>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</si>
  <si>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</si>
  <si>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</si>
  <si>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</si>
  <si>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</si>
  <si>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</si>
  <si>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</si>
  <si>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</si>
  <si>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</si>
  <si>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</si>
  <si>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</si>
  <si>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</si>
  <si>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</si>
  <si>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</si>
  <si>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</si>
  <si>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</si>
  <si>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</si>
  <si>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</si>
  <si>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</si>
  <si>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</si>
  <si>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</si>
  <si>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</si>
  <si>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</si>
  <si>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</si>
  <si>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</si>
  <si>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</si>
  <si>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</si>
  <si>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</si>
  <si>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</si>
  <si>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</si>
  <si>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</si>
  <si>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</si>
  <si>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</si>
  <si>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</si>
  <si>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</si>
  <si>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</si>
  <si>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</si>
  <si>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</si>
  <si>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</si>
  <si>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</si>
  <si>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</si>
  <si>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</si>
  <si>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</si>
  <si>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</si>
  <si>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</si>
  <si>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</si>
  <si>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</si>
  <si>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</si>
  <si>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</si>
  <si>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</si>
  <si>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</si>
  <si>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</si>
  <si>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</si>
  <si>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</si>
  <si>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</si>
  <si>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</si>
  <si>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</si>
  <si>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</si>
  <si>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</si>
  <si>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</si>
  <si>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</si>
  <si>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</si>
  <si>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</si>
  <si>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</si>
  <si>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</si>
  <si>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</si>
  <si>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</si>
  <si>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</si>
  <si>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</si>
  <si>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</si>
  <si>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</si>
  <si>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</si>
  <si>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</si>
  <si>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</si>
  <si>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</si>
  <si>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</si>
  <si>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</si>
  <si>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</si>
  <si>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</si>
  <si>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</si>
  <si>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</si>
  <si>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</si>
  <si>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</si>
  <si>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</si>
  <si>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</si>
  <si>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</si>
  <si>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</si>
  <si>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</si>
  <si>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</si>
  <si>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</si>
  <si>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</si>
  <si>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</si>
  <si>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</si>
  <si>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</si>
  <si>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</si>
  <si>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</si>
  <si>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</si>
  <si>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</si>
  <si>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</si>
  <si>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</si>
  <si>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</si>
  <si>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Mundka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</si>
  <si>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</si>
  <si>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</si>
  <si>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</si>
  <si>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</si>
  <si>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</si>
  <si>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</si>
  <si>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</si>
  <si>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</si>
  <si>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</si>
  <si>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</si>
  <si>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</si>
  <si>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</si>
  <si>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</si>
  <si>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</si>
  <si>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</si>
  <si>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wef 27/5/14</t>
  </si>
  <si>
    <t>wef 17/5/14</t>
  </si>
  <si>
    <t xml:space="preserve">                           PERIOD 1st JUNE-2014 TO 30th  JUNE-2014 </t>
  </si>
  <si>
    <t>FINAL READING 01/07/2014</t>
  </si>
  <si>
    <t>INTIAL READING 01/06/2014</t>
  </si>
  <si>
    <t>JUNE-2014</t>
  </si>
  <si>
    <t>Note :Sharing taken from wk-08 abt bill 2014-15</t>
  </si>
  <si>
    <t>wef 2/6/14</t>
  </si>
  <si>
    <t>WAZIRPUR</t>
  </si>
  <si>
    <t>wef 25/6/14</t>
  </si>
  <si>
    <t>Guest House</t>
  </si>
  <si>
    <t xml:space="preserve">Guest House </t>
  </si>
  <si>
    <t>wef-13/5/14</t>
  </si>
  <si>
    <t>wef 13/5/14</t>
  </si>
  <si>
    <t>wef- 23/6/14</t>
  </si>
  <si>
    <t>Check meter Data</t>
  </si>
  <si>
    <t>wef -27/6/14</t>
  </si>
  <si>
    <t>Assessment</t>
  </si>
  <si>
    <t>wef 24/6/14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</si>
</sst>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"/>
    <numFmt numFmtId="171" formatCode="0.000"/>
    <numFmt numFmtId="172" formatCode="0.0"/>
    <numFmt numFmtId="173" formatCode="0.00000"/>
    <numFmt numFmtId="174" formatCode="0.0000000"/>
    <numFmt numFmtId="175" formatCode="0.000000"/>
    <numFmt numFmtId="176" formatCode="0_);\(0\)"/>
    <numFmt numFmtId="177" formatCode="[$-409]h:mm:ss\ AM/PM"/>
    <numFmt numFmtId="178" formatCode="[$-409]dddd\,\ mmmm\ dd\,\ yyyy"/>
    <numFmt numFmtId="179" formatCode="0.000_);\(0.000\)"/>
    <numFmt numFmtId="180" formatCode="0.000000000"/>
    <numFmt numFmtId="181" formatCode="0.00000000"/>
  </numFmts>
  <fonts count="103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26" borderId="0" applyNumberFormat="0" applyBorder="0" applyAlignment="0" applyProtection="0"/>
    <xf numFmtId="0" fontId="89" fillId="27" borderId="1" applyNumberFormat="0" applyAlignment="0" applyProtection="0"/>
    <xf numFmtId="0" fontId="9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6" fillId="30" borderId="1" applyNumberFormat="0" applyAlignment="0" applyProtection="0"/>
    <xf numFmtId="0" fontId="97" fillId="0" borderId="6" applyNumberFormat="0" applyFill="0" applyAlignment="0" applyProtection="0"/>
    <xf numFmtId="0" fontId="98" fillId="31" borderId="0" applyNumberFormat="0" applyBorder="0" applyAlignment="0" applyProtection="0"/>
    <xf numFmtId="0" fontId="0" fillId="32" borderId="7" applyNumberFormat="0" applyFont="0" applyAlignment="0" applyProtection="0"/>
    <xf numFmtId="0" fontId="99" fillId="27" borderId="8" applyNumberFormat="0" applyAlignment="0" applyProtection="0"/>
    <xf numFmtId="9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9" applyNumberFormat="0" applyFill="0" applyAlignment="0" applyProtection="0"/>
    <xf numFmtId="0" fontId="102" fillId="0" borderId="0" applyNumberFormat="0" applyFill="0" applyBorder="0" applyAlignment="0" applyProtection="0"/>
  </cellStyleXfs>
  <cellXfs count="791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2" fontId="7" fillId="0" borderId="16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0" fillId="0" borderId="25" xfId="0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0" fillId="0" borderId="15" xfId="0" applyBorder="1" applyAlignment="1">
      <alignment/>
    </xf>
    <xf numFmtId="170" fontId="4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25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0" fontId="2" fillId="0" borderId="0" xfId="0" applyNumberFormat="1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0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2" fontId="4" fillId="0" borderId="17" xfId="0" applyNumberFormat="1" applyFont="1" applyFill="1" applyBorder="1" applyAlignment="1">
      <alignment horizontal="left" wrapText="1"/>
    </xf>
    <xf numFmtId="2" fontId="4" fillId="0" borderId="17" xfId="0" applyNumberFormat="1" applyFont="1" applyFill="1" applyBorder="1" applyAlignment="1">
      <alignment horizontal="left"/>
    </xf>
    <xf numFmtId="170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71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70" fontId="7" fillId="0" borderId="21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32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right" vertical="top"/>
    </xf>
    <xf numFmtId="49" fontId="19" fillId="0" borderId="0" xfId="0" applyNumberFormat="1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6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70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70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70" fontId="2" fillId="0" borderId="25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0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0" fontId="28" fillId="0" borderId="0" xfId="0" applyNumberFormat="1" applyFont="1" applyBorder="1" applyAlignment="1">
      <alignment/>
    </xf>
    <xf numFmtId="170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0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0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17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1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170" fontId="41" fillId="0" borderId="0" xfId="0" applyNumberFormat="1" applyFont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1" xfId="0" applyBorder="1" applyAlignment="1">
      <alignment vertical="center"/>
    </xf>
    <xf numFmtId="170" fontId="2" fillId="0" borderId="21" xfId="0" applyNumberFormat="1" applyFont="1" applyBorder="1" applyAlignment="1">
      <alignment/>
    </xf>
    <xf numFmtId="0" fontId="0" fillId="0" borderId="24" xfId="0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2" fontId="0" fillId="0" borderId="17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 vertical="top"/>
    </xf>
    <xf numFmtId="1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45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34" fillId="0" borderId="40" xfId="0" applyFont="1" applyBorder="1" applyAlignment="1">
      <alignment/>
    </xf>
    <xf numFmtId="0" fontId="40" fillId="0" borderId="4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0" fontId="19" fillId="0" borderId="15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0" fontId="21" fillId="0" borderId="15" xfId="0" applyNumberFormat="1" applyFont="1" applyFill="1" applyBorder="1" applyAlignment="1">
      <alignment/>
    </xf>
    <xf numFmtId="170" fontId="21" fillId="0" borderId="15" xfId="0" applyNumberFormat="1" applyFont="1" applyFill="1" applyBorder="1" applyAlignment="1">
      <alignment horizontal="center"/>
    </xf>
    <xf numFmtId="170" fontId="21" fillId="0" borderId="25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0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0" fontId="4" fillId="0" borderId="11" xfId="0" applyNumberFormat="1" applyFont="1" applyFill="1" applyBorder="1" applyAlignment="1">
      <alignment horizontal="center"/>
    </xf>
    <xf numFmtId="170" fontId="17" fillId="0" borderId="11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70" fontId="4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70" fontId="47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3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/>
    </xf>
    <xf numFmtId="1" fontId="19" fillId="0" borderId="17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0" fontId="19" fillId="0" borderId="31" xfId="0" applyFont="1" applyBorder="1" applyAlignment="1">
      <alignment/>
    </xf>
    <xf numFmtId="2" fontId="49" fillId="0" borderId="15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25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0" borderId="18" xfId="0" applyFont="1" applyBorder="1" applyAlignment="1">
      <alignment horizontal="center" vertical="center" wrapText="1"/>
    </xf>
    <xf numFmtId="2" fontId="49" fillId="0" borderId="14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" fontId="49" fillId="0" borderId="11" xfId="0" applyNumberFormat="1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50" fillId="0" borderId="0" xfId="0" applyFont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1" fontId="49" fillId="0" borderId="17" xfId="0" applyNumberFormat="1" applyFont="1" applyFill="1" applyBorder="1" applyAlignment="1">
      <alignment horizontal="center"/>
    </xf>
    <xf numFmtId="0" fontId="49" fillId="0" borderId="17" xfId="0" applyFont="1" applyFill="1" applyBorder="1" applyAlignment="1">
      <alignment/>
    </xf>
    <xf numFmtId="0" fontId="49" fillId="0" borderId="17" xfId="0" applyFont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1" fontId="49" fillId="0" borderId="16" xfId="0" applyNumberFormat="1" applyFont="1" applyFill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20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/>
    </xf>
    <xf numFmtId="1" fontId="20" fillId="0" borderId="25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49" fillId="0" borderId="11" xfId="0" applyFont="1" applyBorder="1" applyAlignment="1">
      <alignment/>
    </xf>
    <xf numFmtId="1" fontId="49" fillId="0" borderId="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2" fontId="20" fillId="0" borderId="0" xfId="0" applyNumberFormat="1" applyFont="1" applyFill="1" applyAlignment="1">
      <alignment horizontal="left"/>
    </xf>
    <xf numFmtId="0" fontId="15" fillId="0" borderId="0" xfId="0" applyFont="1" applyBorder="1" applyAlignment="1">
      <alignment/>
    </xf>
    <xf numFmtId="0" fontId="45" fillId="0" borderId="0" xfId="0" applyFont="1" applyFill="1" applyBorder="1" applyAlignment="1">
      <alignment horizontal="left" vertical="top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Border="1" applyAlignment="1">
      <alignment/>
    </xf>
    <xf numFmtId="170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2" fontId="49" fillId="0" borderId="0" xfId="0" applyNumberFormat="1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3" fillId="0" borderId="25" xfId="0" applyNumberFormat="1" applyFont="1" applyFill="1" applyBorder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19" fillId="0" borderId="0" xfId="0" applyFont="1" applyAlignment="1">
      <alignment horizontal="center" vertical="top"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0" fontId="25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20" fillId="0" borderId="0" xfId="0" applyNumberFormat="1" applyFont="1" applyAlignment="1">
      <alignment/>
    </xf>
    <xf numFmtId="17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7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Alignment="1">
      <alignment/>
    </xf>
    <xf numFmtId="49" fontId="19" fillId="0" borderId="17" xfId="0" applyNumberFormat="1" applyFont="1" applyBorder="1" applyAlignment="1">
      <alignment/>
    </xf>
    <xf numFmtId="2" fontId="15" fillId="0" borderId="17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19" fillId="0" borderId="31" xfId="0" applyFont="1" applyBorder="1" applyAlignment="1">
      <alignment shrinkToFit="1"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49" fontId="19" fillId="0" borderId="30" xfId="0" applyNumberFormat="1" applyFont="1" applyBorder="1" applyAlignment="1">
      <alignment horizontal="right" vertical="top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70" fontId="23" fillId="0" borderId="0" xfId="0" applyNumberFormat="1" applyFont="1" applyFill="1" applyBorder="1" applyAlignment="1">
      <alignment horizontal="center"/>
    </xf>
    <xf numFmtId="0" fontId="3" fillId="0" borderId="24" xfId="0" applyFont="1" applyBorder="1" applyAlignment="1">
      <alignment/>
    </xf>
    <xf numFmtId="0" fontId="59" fillId="0" borderId="28" xfId="0" applyFont="1" applyBorder="1" applyAlignment="1">
      <alignment/>
    </xf>
    <xf numFmtId="0" fontId="17" fillId="0" borderId="28" xfId="0" applyFont="1" applyBorder="1" applyAlignment="1">
      <alignment/>
    </xf>
    <xf numFmtId="0" fontId="60" fillId="0" borderId="28" xfId="0" applyFont="1" applyBorder="1" applyAlignment="1">
      <alignment/>
    </xf>
    <xf numFmtId="0" fontId="61" fillId="0" borderId="0" xfId="0" applyFont="1" applyBorder="1" applyAlignment="1">
      <alignment/>
    </xf>
    <xf numFmtId="0" fontId="39" fillId="0" borderId="0" xfId="0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7" fillId="0" borderId="0" xfId="0" applyNumberFormat="1" applyFont="1" applyBorder="1" applyAlignment="1">
      <alignment horizontal="center" shrinkToFit="1"/>
    </xf>
    <xf numFmtId="0" fontId="61" fillId="0" borderId="23" xfId="0" applyFont="1" applyBorder="1" applyAlignment="1">
      <alignment/>
    </xf>
    <xf numFmtId="0" fontId="39" fillId="0" borderId="23" xfId="0" applyFont="1" applyBorder="1" applyAlignment="1">
      <alignment/>
    </xf>
    <xf numFmtId="0" fontId="20" fillId="0" borderId="23" xfId="0" applyFont="1" applyBorder="1" applyAlignment="1">
      <alignment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0" fontId="63" fillId="0" borderId="24" xfId="0" applyNumberFormat="1" applyFont="1" applyFill="1" applyBorder="1" applyAlignment="1">
      <alignment horizontal="center"/>
    </xf>
    <xf numFmtId="0" fontId="0" fillId="0" borderId="31" xfId="0" applyFont="1" applyBorder="1" applyAlignment="1">
      <alignment shrinkToFit="1"/>
    </xf>
    <xf numFmtId="0" fontId="4" fillId="0" borderId="31" xfId="0" applyFont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0" fontId="64" fillId="0" borderId="31" xfId="0" applyFont="1" applyBorder="1" applyAlignment="1">
      <alignment vertical="center" wrapText="1"/>
    </xf>
    <xf numFmtId="0" fontId="49" fillId="0" borderId="25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0" fontId="16" fillId="0" borderId="31" xfId="0" applyFont="1" applyBorder="1" applyAlignment="1">
      <alignment/>
    </xf>
    <xf numFmtId="0" fontId="0" fillId="0" borderId="0" xfId="0" applyNumberFormat="1" applyFont="1" applyAlignment="1">
      <alignment/>
    </xf>
    <xf numFmtId="0" fontId="19" fillId="0" borderId="31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" fontId="49" fillId="0" borderId="15" xfId="0" applyNumberFormat="1" applyFont="1" applyFill="1" applyBorder="1" applyAlignment="1">
      <alignment horizontal="center"/>
    </xf>
    <xf numFmtId="0" fontId="65" fillId="0" borderId="28" xfId="0" applyFont="1" applyBorder="1" applyAlignment="1">
      <alignment horizontal="left"/>
    </xf>
    <xf numFmtId="0" fontId="23" fillId="0" borderId="2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45" fillId="0" borderId="0" xfId="0" applyNumberFormat="1" applyFont="1" applyFill="1" applyAlignment="1">
      <alignment horizontal="center"/>
    </xf>
    <xf numFmtId="1" fontId="45" fillId="0" borderId="0" xfId="0" applyNumberFormat="1" applyFont="1" applyAlignment="1">
      <alignment horizontal="center"/>
    </xf>
    <xf numFmtId="2" fontId="45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1" fontId="45" fillId="0" borderId="0" xfId="0" applyNumberFormat="1" applyFont="1" applyAlignment="1">
      <alignment horizontal="left"/>
    </xf>
    <xf numFmtId="1" fontId="45" fillId="0" borderId="0" xfId="0" applyNumberFormat="1" applyFont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0" fontId="45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37" fillId="0" borderId="0" xfId="0" applyFont="1" applyBorder="1" applyAlignment="1">
      <alignment/>
    </xf>
    <xf numFmtId="170" fontId="21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/>
    </xf>
    <xf numFmtId="170" fontId="50" fillId="0" borderId="0" xfId="0" applyNumberFormat="1" applyFont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170" fontId="17" fillId="0" borderId="24" xfId="0" applyNumberFormat="1" applyFont="1" applyBorder="1" applyAlignment="1">
      <alignment horizontal="center"/>
    </xf>
    <xf numFmtId="170" fontId="23" fillId="0" borderId="0" xfId="0" applyNumberFormat="1" applyFont="1" applyBorder="1" applyAlignment="1">
      <alignment horizontal="center" vertical="center"/>
    </xf>
    <xf numFmtId="170" fontId="21" fillId="0" borderId="17" xfId="0" applyNumberFormat="1" applyFont="1" applyFill="1" applyBorder="1" applyAlignment="1">
      <alignment horizontal="center" vertical="center"/>
    </xf>
    <xf numFmtId="170" fontId="21" fillId="0" borderId="24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15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70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179" fontId="0" fillId="0" borderId="13" xfId="0" applyNumberFormat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179" fontId="4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1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9" fontId="13" fillId="0" borderId="0" xfId="0" applyNumberFormat="1" applyFont="1" applyAlignment="1">
      <alignment/>
    </xf>
    <xf numFmtId="179" fontId="23" fillId="0" borderId="0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1" fontId="0" fillId="0" borderId="14" xfId="0" applyNumberFormat="1" applyBorder="1" applyAlignment="1">
      <alignment vertical="center"/>
    </xf>
    <xf numFmtId="171" fontId="0" fillId="0" borderId="15" xfId="0" applyNumberFormat="1" applyBorder="1" applyAlignment="1">
      <alignment horizontal="center" vertical="center"/>
    </xf>
    <xf numFmtId="171" fontId="4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1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0" fillId="0" borderId="25" xfId="0" applyNumberFormat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171" fontId="0" fillId="0" borderId="0" xfId="0" applyNumberFormat="1" applyAlignment="1">
      <alignment vertical="center"/>
    </xf>
    <xf numFmtId="171" fontId="21" fillId="0" borderId="0" xfId="0" applyNumberFormat="1" applyFont="1" applyBorder="1" applyAlignment="1">
      <alignment horizontal="center" vertical="center"/>
    </xf>
    <xf numFmtId="171" fontId="13" fillId="0" borderId="0" xfId="0" applyNumberFormat="1" applyFont="1" applyAlignment="1">
      <alignment/>
    </xf>
    <xf numFmtId="171" fontId="23" fillId="0" borderId="0" xfId="0" applyNumberFormat="1" applyFont="1" applyBorder="1" applyAlignment="1">
      <alignment horizontal="center" vertical="center"/>
    </xf>
    <xf numFmtId="171" fontId="17" fillId="0" borderId="0" xfId="0" applyNumberFormat="1" applyFont="1" applyBorder="1" applyAlignment="1">
      <alignment horizontal="center" vertical="center"/>
    </xf>
    <xf numFmtId="171" fontId="21" fillId="0" borderId="0" xfId="0" applyNumberFormat="1" applyFont="1" applyAlignment="1">
      <alignment horizontal="center" vertical="center"/>
    </xf>
    <xf numFmtId="171" fontId="45" fillId="0" borderId="0" xfId="0" applyNumberFormat="1" applyFont="1" applyAlignment="1">
      <alignment vertical="center"/>
    </xf>
    <xf numFmtId="171" fontId="21" fillId="0" borderId="0" xfId="0" applyNumberFormat="1" applyFont="1" applyBorder="1" applyAlignment="1">
      <alignment vertical="center"/>
    </xf>
    <xf numFmtId="171" fontId="45" fillId="0" borderId="0" xfId="0" applyNumberFormat="1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31" xfId="0" applyFont="1" applyBorder="1" applyAlignment="1">
      <alignment wrapText="1"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vertical="center" wrapText="1"/>
    </xf>
    <xf numFmtId="0" fontId="7" fillId="0" borderId="31" xfId="0" applyFont="1" applyBorder="1" applyAlignment="1">
      <alignment wrapText="1"/>
    </xf>
    <xf numFmtId="0" fontId="4" fillId="0" borderId="31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0" fontId="4" fillId="0" borderId="31" xfId="0" applyFont="1" applyBorder="1" applyAlignment="1">
      <alignment wrapText="1"/>
    </xf>
    <xf numFmtId="2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left"/>
    </xf>
    <xf numFmtId="0" fontId="0" fillId="0" borderId="31" xfId="0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left" wrapText="1"/>
    </xf>
    <xf numFmtId="0" fontId="16" fillId="0" borderId="31" xfId="0" applyFont="1" applyBorder="1" applyAlignment="1">
      <alignment horizontal="center" wrapText="1"/>
    </xf>
    <xf numFmtId="2" fontId="20" fillId="0" borderId="17" xfId="0" applyNumberFormat="1" applyFont="1" applyFill="1" applyBorder="1" applyAlignment="1">
      <alignment horizontal="left"/>
    </xf>
    <xf numFmtId="2" fontId="13" fillId="0" borderId="17" xfId="0" applyNumberFormat="1" applyFont="1" applyFill="1" applyBorder="1" applyAlignment="1">
      <alignment horizontal="center"/>
    </xf>
    <xf numFmtId="170" fontId="19" fillId="0" borderId="15" xfId="0" applyNumberFormat="1" applyFont="1" applyBorder="1" applyAlignment="1">
      <alignment horizontal="center" vertical="center"/>
    </xf>
    <xf numFmtId="172" fontId="45" fillId="0" borderId="15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vertical="top"/>
    </xf>
    <xf numFmtId="49" fontId="19" fillId="0" borderId="31" xfId="0" applyNumberFormat="1" applyFont="1" applyBorder="1" applyAlignment="1">
      <alignment horizontal="right" vertical="top"/>
    </xf>
    <xf numFmtId="49" fontId="4" fillId="0" borderId="31" xfId="0" applyNumberFormat="1" applyFont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0" borderId="31" xfId="0" applyFont="1" applyBorder="1" applyAlignment="1">
      <alignment wrapText="1"/>
    </xf>
    <xf numFmtId="0" fontId="16" fillId="0" borderId="31" xfId="0" applyFont="1" applyBorder="1" applyAlignment="1">
      <alignment wrapText="1"/>
    </xf>
    <xf numFmtId="0" fontId="4" fillId="0" borderId="31" xfId="0" applyFont="1" applyBorder="1" applyAlignment="1">
      <alignment horizontal="center" wrapText="1"/>
    </xf>
    <xf numFmtId="0" fontId="0" fillId="0" borderId="32" xfId="0" applyBorder="1" applyAlignment="1">
      <alignment wrapText="1"/>
    </xf>
    <xf numFmtId="2" fontId="20" fillId="0" borderId="0" xfId="0" applyNumberFormat="1" applyFont="1" applyFill="1" applyBorder="1" applyAlignment="1">
      <alignment horizontal="left" wrapText="1"/>
    </xf>
    <xf numFmtId="2" fontId="0" fillId="0" borderId="17" xfId="0" applyNumberFormat="1" applyFont="1" applyFill="1" applyBorder="1" applyAlignment="1">
      <alignment vertical="center"/>
    </xf>
    <xf numFmtId="1" fontId="0" fillId="0" borderId="25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31" xfId="0" applyFill="1" applyBorder="1" applyAlignment="1">
      <alignment wrapText="1"/>
    </xf>
    <xf numFmtId="0" fontId="0" fillId="0" borderId="31" xfId="0" applyBorder="1" applyAlignment="1">
      <alignment horizontal="center" vertical="center" wrapText="1"/>
    </xf>
    <xf numFmtId="0" fontId="13" fillId="0" borderId="31" xfId="0" applyFont="1" applyBorder="1" applyAlignment="1">
      <alignment/>
    </xf>
    <xf numFmtId="0" fontId="4" fillId="0" borderId="31" xfId="0" applyFont="1" applyFill="1" applyBorder="1" applyAlignment="1">
      <alignment wrapText="1"/>
    </xf>
    <xf numFmtId="0" fontId="13" fillId="0" borderId="31" xfId="0" applyFont="1" applyBorder="1" applyAlignment="1">
      <alignment wrapText="1"/>
    </xf>
    <xf numFmtId="0" fontId="0" fillId="0" borderId="32" xfId="0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2" fontId="49" fillId="0" borderId="0" xfId="0" applyNumberFormat="1" applyFont="1" applyFill="1" applyAlignment="1">
      <alignment horizontal="center"/>
    </xf>
    <xf numFmtId="172" fontId="13" fillId="0" borderId="15" xfId="0" applyNumberFormat="1" applyFont="1" applyFill="1" applyBorder="1" applyAlignment="1">
      <alignment horizontal="center"/>
    </xf>
    <xf numFmtId="0" fontId="16" fillId="0" borderId="31" xfId="0" applyFont="1" applyFill="1" applyBorder="1" applyAlignment="1">
      <alignment/>
    </xf>
    <xf numFmtId="0" fontId="16" fillId="0" borderId="31" xfId="0" applyFont="1" applyFill="1" applyBorder="1" applyAlignment="1">
      <alignment/>
    </xf>
    <xf numFmtId="0" fontId="35" fillId="0" borderId="24" xfId="0" applyFont="1" applyBorder="1" applyAlignment="1">
      <alignment/>
    </xf>
    <xf numFmtId="0" fontId="38" fillId="0" borderId="24" xfId="0" applyFont="1" applyBorder="1" applyAlignment="1">
      <alignment/>
    </xf>
    <xf numFmtId="170" fontId="46" fillId="0" borderId="24" xfId="0" applyNumberFormat="1" applyFont="1" applyBorder="1" applyAlignment="1">
      <alignment horizontal="center" shrinkToFit="1"/>
    </xf>
    <xf numFmtId="0" fontId="0" fillId="0" borderId="24" xfId="0" applyFont="1" applyBorder="1" applyAlignment="1">
      <alignment/>
    </xf>
    <xf numFmtId="0" fontId="35" fillId="0" borderId="33" xfId="0" applyFont="1" applyBorder="1" applyAlignment="1">
      <alignment horizontal="left"/>
    </xf>
    <xf numFmtId="0" fontId="13" fillId="0" borderId="31" xfId="0" applyFont="1" applyFill="1" applyBorder="1" applyAlignment="1">
      <alignment/>
    </xf>
    <xf numFmtId="2" fontId="16" fillId="0" borderId="0" xfId="0" applyNumberFormat="1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49" fontId="49" fillId="0" borderId="0" xfId="0" applyNumberFormat="1" applyFont="1" applyAlignment="1">
      <alignment horizontal="right"/>
    </xf>
    <xf numFmtId="0" fontId="16" fillId="0" borderId="31" xfId="0" applyFont="1" applyBorder="1" applyAlignment="1">
      <alignment/>
    </xf>
    <xf numFmtId="0" fontId="20" fillId="0" borderId="31" xfId="0" applyFont="1" applyBorder="1" applyAlignment="1">
      <alignment/>
    </xf>
    <xf numFmtId="0" fontId="4" fillId="0" borderId="31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9" fillId="0" borderId="15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wrapText="1"/>
    </xf>
    <xf numFmtId="0" fontId="4" fillId="0" borderId="31" xfId="0" applyFont="1" applyFill="1" applyBorder="1" applyAlignment="1">
      <alignment wrapText="1"/>
    </xf>
    <xf numFmtId="0" fontId="20" fillId="0" borderId="25" xfId="0" applyFont="1" applyBorder="1" applyAlignment="1">
      <alignment horizontal="center"/>
    </xf>
    <xf numFmtId="173" fontId="20" fillId="0" borderId="15" xfId="0" applyNumberFormat="1" applyFont="1" applyFill="1" applyBorder="1" applyAlignment="1">
      <alignment horizontal="center"/>
    </xf>
    <xf numFmtId="170" fontId="20" fillId="0" borderId="15" xfId="0" applyNumberFormat="1" applyFont="1" applyFill="1" applyBorder="1" applyAlignment="1">
      <alignment horizontal="center"/>
    </xf>
    <xf numFmtId="1" fontId="45" fillId="0" borderId="0" xfId="0" applyNumberFormat="1" applyFont="1" applyFill="1" applyBorder="1" applyAlignment="1">
      <alignment horizontal="center"/>
    </xf>
    <xf numFmtId="1" fontId="45" fillId="0" borderId="11" xfId="0" applyNumberFormat="1" applyFont="1" applyBorder="1" applyAlignment="1">
      <alignment horizontal="center"/>
    </xf>
    <xf numFmtId="170" fontId="49" fillId="0" borderId="0" xfId="0" applyNumberFormat="1" applyFont="1" applyBorder="1" applyAlignment="1">
      <alignment horizontal="center"/>
    </xf>
    <xf numFmtId="173" fontId="19" fillId="0" borderId="0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71" fontId="4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vertical="center"/>
    </xf>
    <xf numFmtId="170" fontId="19" fillId="0" borderId="0" xfId="0" applyNumberFormat="1" applyFont="1" applyFill="1" applyBorder="1" applyAlignment="1">
      <alignment horizontal="center"/>
    </xf>
    <xf numFmtId="171" fontId="19" fillId="0" borderId="0" xfId="0" applyNumberFormat="1" applyFont="1" applyFill="1" applyBorder="1" applyAlignment="1">
      <alignment horizontal="center" vertical="center"/>
    </xf>
    <xf numFmtId="170" fontId="49" fillId="0" borderId="0" xfId="0" applyNumberFormat="1" applyFont="1" applyFill="1" applyBorder="1" applyAlignment="1">
      <alignment horizontal="center"/>
    </xf>
    <xf numFmtId="171" fontId="19" fillId="0" borderId="0" xfId="0" applyNumberFormat="1" applyFont="1" applyFill="1" applyBorder="1" applyAlignment="1">
      <alignment horizontal="center"/>
    </xf>
    <xf numFmtId="170" fontId="19" fillId="0" borderId="0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vertical="center"/>
    </xf>
    <xf numFmtId="0" fontId="0" fillId="0" borderId="17" xfId="0" applyFill="1" applyBorder="1" applyAlignment="1">
      <alignment/>
    </xf>
    <xf numFmtId="0" fontId="0" fillId="0" borderId="32" xfId="0" applyFill="1" applyBorder="1" applyAlignment="1">
      <alignment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3"/>
  <sheetViews>
    <sheetView view="pageBreakPreview" zoomScale="70" zoomScaleSheetLayoutView="70" workbookViewId="0" topLeftCell="A106">
      <selection activeCell="Q96" sqref="Q96"/>
    </sheetView>
  </sheetViews>
  <sheetFormatPr defaultColWidth="9.140625" defaultRowHeight="12.75"/>
  <cols>
    <col min="1" max="1" width="4.7109375" style="0" customWidth="1"/>
    <col min="2" max="2" width="23.7109375" style="0" customWidth="1"/>
    <col min="3" max="3" width="12.28125" style="0" customWidth="1"/>
    <col min="4" max="4" width="8.28125" style="0" customWidth="1"/>
    <col min="5" max="5" width="15.00390625" style="0" customWidth="1"/>
    <col min="6" max="6" width="10.8515625" style="0" customWidth="1"/>
    <col min="7" max="8" width="12.8515625" style="0" customWidth="1"/>
    <col min="9" max="9" width="10.57421875" style="0" customWidth="1"/>
    <col min="10" max="10" width="13.00390625" style="0" customWidth="1"/>
    <col min="11" max="11" width="13.421875" style="0" customWidth="1"/>
    <col min="12" max="12" width="13.57421875" style="0" customWidth="1"/>
    <col min="13" max="13" width="11.8515625" style="0" customWidth="1"/>
    <col min="14" max="14" width="10.421875" style="0" customWidth="1"/>
    <col min="15" max="15" width="12.8515625" style="0" customWidth="1"/>
    <col min="16" max="16" width="12.7109375" style="0" customWidth="1"/>
    <col min="17" max="17" width="22.00390625" style="0" customWidth="1"/>
  </cols>
  <sheetData>
    <row r="1" spans="1:17" ht="26.25">
      <c r="A1" s="1" t="s">
        <v>244</v>
      </c>
      <c r="Q1" s="747" t="s">
        <v>421</v>
      </c>
    </row>
    <row r="2" spans="1:11" ht="15">
      <c r="A2" s="17" t="s">
        <v>245</v>
      </c>
      <c r="K2" s="96"/>
    </row>
    <row r="3" spans="1:8" ht="23.25">
      <c r="A3" s="220" t="s">
        <v>0</v>
      </c>
      <c r="H3" s="4"/>
    </row>
    <row r="4" spans="1:16" ht="24" thickBot="1">
      <c r="A4" s="220" t="s">
        <v>246</v>
      </c>
      <c r="G4" s="19"/>
      <c r="H4" s="19"/>
      <c r="I4" s="96" t="s">
        <v>406</v>
      </c>
      <c r="J4" s="19"/>
      <c r="K4" s="19"/>
      <c r="L4" s="19"/>
      <c r="M4" s="19"/>
      <c r="N4" s="96" t="s">
        <v>407</v>
      </c>
      <c r="O4" s="19"/>
      <c r="P4" s="19"/>
    </row>
    <row r="5" spans="1:17" s="5" customFormat="1" ht="58.5" customHeight="1" thickBot="1" thickTop="1">
      <c r="A5" s="97" t="s">
        <v>8</v>
      </c>
      <c r="B5" s="36" t="s">
        <v>9</v>
      </c>
      <c r="C5" s="37" t="s">
        <v>1</v>
      </c>
      <c r="D5" s="37" t="s">
        <v>2</v>
      </c>
      <c r="E5" s="37" t="s">
        <v>3</v>
      </c>
      <c r="F5" s="37" t="s">
        <v>10</v>
      </c>
      <c r="G5" s="39" t="s">
        <v>419</v>
      </c>
      <c r="H5" s="37" t="s">
        <v>420</v>
      </c>
      <c r="I5" s="37" t="s">
        <v>4</v>
      </c>
      <c r="J5" s="37" t="s">
        <v>5</v>
      </c>
      <c r="K5" s="38" t="s">
        <v>6</v>
      </c>
      <c r="L5" s="39" t="str">
        <f>G5</f>
        <v>FINAL READING 01/07/2014</v>
      </c>
      <c r="M5" s="37" t="str">
        <f>H5</f>
        <v>INTIAL READING 01/06/2014</v>
      </c>
      <c r="N5" s="37" t="s">
        <v>4</v>
      </c>
      <c r="O5" s="37" t="s">
        <v>5</v>
      </c>
      <c r="P5" s="38" t="s">
        <v>6</v>
      </c>
      <c r="Q5" s="38" t="s">
        <v>317</v>
      </c>
    </row>
    <row r="6" spans="1:12" ht="6.75" customHeight="1" thickBot="1" thickTop="1">
      <c r="A6" s="8"/>
      <c r="B6" s="9"/>
      <c r="C6" s="8"/>
      <c r="D6" s="8"/>
      <c r="E6" s="8"/>
      <c r="F6" s="8"/>
      <c r="L6" s="99"/>
    </row>
    <row r="7" spans="1:17" ht="15.75" customHeight="1" thickTop="1">
      <c r="A7" s="346"/>
      <c r="B7" s="452" t="s">
        <v>14</v>
      </c>
      <c r="C7" s="431"/>
      <c r="D7" s="460"/>
      <c r="E7" s="460"/>
      <c r="F7" s="431"/>
      <c r="G7" s="437"/>
      <c r="H7" s="21"/>
      <c r="I7" s="21"/>
      <c r="J7" s="21"/>
      <c r="K7" s="236"/>
      <c r="L7" s="98"/>
      <c r="M7" s="21"/>
      <c r="N7" s="21"/>
      <c r="O7" s="21"/>
      <c r="P7" s="236"/>
      <c r="Q7" s="178"/>
    </row>
    <row r="8" spans="1:17" ht="18.75" customHeight="1">
      <c r="A8" s="346">
        <v>1</v>
      </c>
      <c r="B8" s="451" t="s">
        <v>15</v>
      </c>
      <c r="C8" s="431">
        <v>4864925</v>
      </c>
      <c r="D8" s="459" t="s">
        <v>12</v>
      </c>
      <c r="E8" s="422" t="s">
        <v>354</v>
      </c>
      <c r="F8" s="431">
        <v>-1000</v>
      </c>
      <c r="G8" s="440">
        <v>990527</v>
      </c>
      <c r="H8" s="441">
        <v>990411</v>
      </c>
      <c r="I8" s="441">
        <f>G8-H8</f>
        <v>116</v>
      </c>
      <c r="J8" s="441">
        <f aca="true" t="shared" si="0" ref="J8:J62">$F8*I8</f>
        <v>-116000</v>
      </c>
      <c r="K8" s="448">
        <f aca="true" t="shared" si="1" ref="K8:K62">J8/1000000</f>
        <v>-0.116</v>
      </c>
      <c r="L8" s="440">
        <v>996506</v>
      </c>
      <c r="M8" s="441">
        <v>997387</v>
      </c>
      <c r="N8" s="441">
        <f>L8-M8</f>
        <v>-881</v>
      </c>
      <c r="O8" s="441">
        <f aca="true" t="shared" si="2" ref="O8:O62">$F8*N8</f>
        <v>881000</v>
      </c>
      <c r="P8" s="448">
        <f aca="true" t="shared" si="3" ref="P8:P62">O8/1000000</f>
        <v>0.881</v>
      </c>
      <c r="Q8" s="722"/>
    </row>
    <row r="9" spans="1:17" ht="16.5">
      <c r="A9" s="346">
        <v>2</v>
      </c>
      <c r="B9" s="451" t="s">
        <v>388</v>
      </c>
      <c r="C9" s="431">
        <v>5128432</v>
      </c>
      <c r="D9" s="459" t="s">
        <v>12</v>
      </c>
      <c r="E9" s="422" t="s">
        <v>354</v>
      </c>
      <c r="F9" s="431">
        <v>-1000</v>
      </c>
      <c r="G9" s="437">
        <v>994146</v>
      </c>
      <c r="H9" s="438">
        <v>994140</v>
      </c>
      <c r="I9" s="438">
        <f>G9-H9</f>
        <v>6</v>
      </c>
      <c r="J9" s="438">
        <f t="shared" si="0"/>
        <v>-6000</v>
      </c>
      <c r="K9" s="439">
        <f t="shared" si="1"/>
        <v>-0.006</v>
      </c>
      <c r="L9" s="437">
        <v>997707</v>
      </c>
      <c r="M9" s="438">
        <v>998094</v>
      </c>
      <c r="N9" s="438">
        <f>L9-M9</f>
        <v>-387</v>
      </c>
      <c r="O9" s="438">
        <f t="shared" si="2"/>
        <v>387000</v>
      </c>
      <c r="P9" s="439">
        <f t="shared" si="3"/>
        <v>0.387</v>
      </c>
      <c r="Q9" s="688"/>
    </row>
    <row r="10" spans="1:17" ht="15.75" customHeight="1">
      <c r="A10" s="346">
        <v>3</v>
      </c>
      <c r="B10" s="451" t="s">
        <v>17</v>
      </c>
      <c r="C10" s="431">
        <v>4864905</v>
      </c>
      <c r="D10" s="459" t="s">
        <v>12</v>
      </c>
      <c r="E10" s="422" t="s">
        <v>354</v>
      </c>
      <c r="F10" s="431">
        <v>-1000</v>
      </c>
      <c r="G10" s="437">
        <v>4391</v>
      </c>
      <c r="H10" s="438">
        <v>4361</v>
      </c>
      <c r="I10" s="438">
        <f aca="true" t="shared" si="4" ref="I10:I62">G10-H10</f>
        <v>30</v>
      </c>
      <c r="J10" s="438">
        <f t="shared" si="0"/>
        <v>-30000</v>
      </c>
      <c r="K10" s="439">
        <f t="shared" si="1"/>
        <v>-0.03</v>
      </c>
      <c r="L10" s="437">
        <v>996182</v>
      </c>
      <c r="M10" s="438">
        <v>996109</v>
      </c>
      <c r="N10" s="438">
        <f>L10-M10</f>
        <v>73</v>
      </c>
      <c r="O10" s="438">
        <f t="shared" si="2"/>
        <v>-73000</v>
      </c>
      <c r="P10" s="439">
        <f t="shared" si="3"/>
        <v>-0.073</v>
      </c>
      <c r="Q10" s="178"/>
    </row>
    <row r="11" spans="1:17" ht="15.75" customHeight="1">
      <c r="A11" s="346"/>
      <c r="B11" s="452" t="s">
        <v>18</v>
      </c>
      <c r="C11" s="431"/>
      <c r="D11" s="460"/>
      <c r="E11" s="460"/>
      <c r="F11" s="431"/>
      <c r="G11" s="437"/>
      <c r="H11" s="438"/>
      <c r="I11" s="438"/>
      <c r="J11" s="438"/>
      <c r="K11" s="439"/>
      <c r="L11" s="437"/>
      <c r="M11" s="438"/>
      <c r="N11" s="438"/>
      <c r="O11" s="438"/>
      <c r="P11" s="439"/>
      <c r="Q11" s="178"/>
    </row>
    <row r="12" spans="1:17" ht="15.75" customHeight="1">
      <c r="A12" s="346">
        <v>4</v>
      </c>
      <c r="B12" s="451" t="s">
        <v>15</v>
      </c>
      <c r="C12" s="431">
        <v>4864912</v>
      </c>
      <c r="D12" s="459" t="s">
        <v>12</v>
      </c>
      <c r="E12" s="422" t="s">
        <v>354</v>
      </c>
      <c r="F12" s="431">
        <v>-1000</v>
      </c>
      <c r="G12" s="437">
        <v>974290</v>
      </c>
      <c r="H12" s="438">
        <v>974290</v>
      </c>
      <c r="I12" s="438">
        <f t="shared" si="4"/>
        <v>0</v>
      </c>
      <c r="J12" s="438">
        <f t="shared" si="0"/>
        <v>0</v>
      </c>
      <c r="K12" s="439">
        <f t="shared" si="1"/>
        <v>0</v>
      </c>
      <c r="L12" s="437">
        <v>975034</v>
      </c>
      <c r="M12" s="438">
        <v>975669</v>
      </c>
      <c r="N12" s="438">
        <f>L12-M12</f>
        <v>-635</v>
      </c>
      <c r="O12" s="438">
        <f t="shared" si="2"/>
        <v>635000</v>
      </c>
      <c r="P12" s="439">
        <f t="shared" si="3"/>
        <v>0.635</v>
      </c>
      <c r="Q12" s="178"/>
    </row>
    <row r="13" spans="1:17" ht="15.75" customHeight="1">
      <c r="A13" s="346">
        <v>5</v>
      </c>
      <c r="B13" s="451" t="s">
        <v>16</v>
      </c>
      <c r="C13" s="431">
        <v>4864913</v>
      </c>
      <c r="D13" s="459" t="s">
        <v>12</v>
      </c>
      <c r="E13" s="422" t="s">
        <v>354</v>
      </c>
      <c r="F13" s="431">
        <v>-1000</v>
      </c>
      <c r="G13" s="437">
        <v>917253</v>
      </c>
      <c r="H13" s="438">
        <v>917261</v>
      </c>
      <c r="I13" s="438">
        <f t="shared" si="4"/>
        <v>-8</v>
      </c>
      <c r="J13" s="438">
        <f t="shared" si="0"/>
        <v>8000</v>
      </c>
      <c r="K13" s="439">
        <f t="shared" si="1"/>
        <v>0.008</v>
      </c>
      <c r="L13" s="437">
        <v>937841</v>
      </c>
      <c r="M13" s="438">
        <v>940849</v>
      </c>
      <c r="N13" s="438">
        <f>L13-M13</f>
        <v>-3008</v>
      </c>
      <c r="O13" s="438">
        <f t="shared" si="2"/>
        <v>3008000</v>
      </c>
      <c r="P13" s="439">
        <f t="shared" si="3"/>
        <v>3.008</v>
      </c>
      <c r="Q13" s="178"/>
    </row>
    <row r="14" spans="1:17" ht="15.75" customHeight="1">
      <c r="A14" s="346"/>
      <c r="B14" s="452" t="s">
        <v>21</v>
      </c>
      <c r="C14" s="431"/>
      <c r="D14" s="460"/>
      <c r="E14" s="422"/>
      <c r="F14" s="431"/>
      <c r="G14" s="437"/>
      <c r="H14" s="438"/>
      <c r="I14" s="438"/>
      <c r="J14" s="438"/>
      <c r="K14" s="439"/>
      <c r="L14" s="437"/>
      <c r="M14" s="438"/>
      <c r="N14" s="438"/>
      <c r="O14" s="438"/>
      <c r="P14" s="439"/>
      <c r="Q14" s="178"/>
    </row>
    <row r="15" spans="1:17" ht="15.75" customHeight="1">
      <c r="A15" s="346">
        <v>6</v>
      </c>
      <c r="B15" s="451" t="s">
        <v>15</v>
      </c>
      <c r="C15" s="431">
        <v>4864982</v>
      </c>
      <c r="D15" s="459" t="s">
        <v>12</v>
      </c>
      <c r="E15" s="422" t="s">
        <v>354</v>
      </c>
      <c r="F15" s="431">
        <v>-1000</v>
      </c>
      <c r="G15" s="437">
        <v>22966</v>
      </c>
      <c r="H15" s="438">
        <v>22966</v>
      </c>
      <c r="I15" s="438">
        <f t="shared" si="4"/>
        <v>0</v>
      </c>
      <c r="J15" s="438">
        <f t="shared" si="0"/>
        <v>0</v>
      </c>
      <c r="K15" s="439">
        <f t="shared" si="1"/>
        <v>0</v>
      </c>
      <c r="L15" s="437">
        <v>17719</v>
      </c>
      <c r="M15" s="438">
        <v>17141</v>
      </c>
      <c r="N15" s="438">
        <f>L15-M15</f>
        <v>578</v>
      </c>
      <c r="O15" s="438">
        <f t="shared" si="2"/>
        <v>-578000</v>
      </c>
      <c r="P15" s="439">
        <f t="shared" si="3"/>
        <v>-0.578</v>
      </c>
      <c r="Q15" s="178"/>
    </row>
    <row r="16" spans="1:17" ht="15.75" customHeight="1">
      <c r="A16" s="346">
        <v>7</v>
      </c>
      <c r="B16" s="451" t="s">
        <v>16</v>
      </c>
      <c r="C16" s="431">
        <v>4864983</v>
      </c>
      <c r="D16" s="459" t="s">
        <v>12</v>
      </c>
      <c r="E16" s="422" t="s">
        <v>354</v>
      </c>
      <c r="F16" s="431">
        <v>-1000</v>
      </c>
      <c r="G16" s="437">
        <v>12393</v>
      </c>
      <c r="H16" s="438">
        <v>12394</v>
      </c>
      <c r="I16" s="438">
        <f t="shared" si="4"/>
        <v>-1</v>
      </c>
      <c r="J16" s="438">
        <f t="shared" si="0"/>
        <v>1000</v>
      </c>
      <c r="K16" s="439">
        <f t="shared" si="1"/>
        <v>0.001</v>
      </c>
      <c r="L16" s="437">
        <v>12210</v>
      </c>
      <c r="M16" s="438">
        <v>12730</v>
      </c>
      <c r="N16" s="438">
        <f>L16-M16</f>
        <v>-520</v>
      </c>
      <c r="O16" s="438">
        <f t="shared" si="2"/>
        <v>520000</v>
      </c>
      <c r="P16" s="439">
        <f t="shared" si="3"/>
        <v>0.52</v>
      </c>
      <c r="Q16" s="178"/>
    </row>
    <row r="17" spans="1:17" ht="20.25" customHeight="1">
      <c r="A17" s="346">
        <v>8</v>
      </c>
      <c r="B17" s="451" t="s">
        <v>22</v>
      </c>
      <c r="C17" s="431">
        <v>4864953</v>
      </c>
      <c r="D17" s="459" t="s">
        <v>12</v>
      </c>
      <c r="E17" s="422" t="s">
        <v>354</v>
      </c>
      <c r="F17" s="431">
        <v>-1250</v>
      </c>
      <c r="G17" s="437">
        <v>14241</v>
      </c>
      <c r="H17" s="438">
        <v>14241</v>
      </c>
      <c r="I17" s="438">
        <f>G17-H17</f>
        <v>0</v>
      </c>
      <c r="J17" s="438">
        <f t="shared" si="0"/>
        <v>0</v>
      </c>
      <c r="K17" s="439">
        <f t="shared" si="1"/>
        <v>0</v>
      </c>
      <c r="L17" s="437">
        <v>994977</v>
      </c>
      <c r="M17" s="438">
        <v>995180</v>
      </c>
      <c r="N17" s="438">
        <f>L17-M17</f>
        <v>-203</v>
      </c>
      <c r="O17" s="438">
        <f t="shared" si="2"/>
        <v>253750</v>
      </c>
      <c r="P17" s="439">
        <f t="shared" si="3"/>
        <v>0.25375</v>
      </c>
      <c r="Q17" s="607"/>
    </row>
    <row r="18" spans="1:17" ht="15.75" customHeight="1">
      <c r="A18" s="346">
        <v>9</v>
      </c>
      <c r="B18" s="451" t="s">
        <v>23</v>
      </c>
      <c r="C18" s="431">
        <v>4864984</v>
      </c>
      <c r="D18" s="459" t="s">
        <v>12</v>
      </c>
      <c r="E18" s="422" t="s">
        <v>354</v>
      </c>
      <c r="F18" s="431">
        <v>-1000</v>
      </c>
      <c r="G18" s="437">
        <v>6504</v>
      </c>
      <c r="H18" s="438">
        <v>6503</v>
      </c>
      <c r="I18" s="438">
        <f t="shared" si="4"/>
        <v>1</v>
      </c>
      <c r="J18" s="438">
        <f t="shared" si="0"/>
        <v>-1000</v>
      </c>
      <c r="K18" s="439">
        <f t="shared" si="1"/>
        <v>-0.001</v>
      </c>
      <c r="L18" s="437">
        <v>984378</v>
      </c>
      <c r="M18" s="438">
        <v>984954</v>
      </c>
      <c r="N18" s="438">
        <f>L18-M18</f>
        <v>-576</v>
      </c>
      <c r="O18" s="438">
        <f t="shared" si="2"/>
        <v>576000</v>
      </c>
      <c r="P18" s="439">
        <f t="shared" si="3"/>
        <v>0.576</v>
      </c>
      <c r="Q18" s="178"/>
    </row>
    <row r="19" spans="1:17" ht="15.75" customHeight="1">
      <c r="A19" s="346"/>
      <c r="B19" s="452" t="s">
        <v>24</v>
      </c>
      <c r="C19" s="431"/>
      <c r="D19" s="460"/>
      <c r="E19" s="422"/>
      <c r="F19" s="431"/>
      <c r="G19" s="437"/>
      <c r="H19" s="438"/>
      <c r="I19" s="438"/>
      <c r="J19" s="438"/>
      <c r="K19" s="439"/>
      <c r="L19" s="437"/>
      <c r="M19" s="438"/>
      <c r="N19" s="438"/>
      <c r="O19" s="438"/>
      <c r="P19" s="439"/>
      <c r="Q19" s="178"/>
    </row>
    <row r="20" spans="1:17" ht="15.75" customHeight="1">
      <c r="A20" s="346">
        <v>10</v>
      </c>
      <c r="B20" s="451" t="s">
        <v>15</v>
      </c>
      <c r="C20" s="431">
        <v>4864939</v>
      </c>
      <c r="D20" s="459" t="s">
        <v>12</v>
      </c>
      <c r="E20" s="422" t="s">
        <v>354</v>
      </c>
      <c r="F20" s="431">
        <v>-1000</v>
      </c>
      <c r="G20" s="437">
        <v>31196</v>
      </c>
      <c r="H20" s="438">
        <v>31203</v>
      </c>
      <c r="I20" s="438">
        <f t="shared" si="4"/>
        <v>-7</v>
      </c>
      <c r="J20" s="438">
        <f t="shared" si="0"/>
        <v>7000</v>
      </c>
      <c r="K20" s="439">
        <f t="shared" si="1"/>
        <v>0.007</v>
      </c>
      <c r="L20" s="437">
        <v>9136</v>
      </c>
      <c r="M20" s="438">
        <v>9084</v>
      </c>
      <c r="N20" s="438">
        <f>L20-M20</f>
        <v>52</v>
      </c>
      <c r="O20" s="438">
        <f t="shared" si="2"/>
        <v>-52000</v>
      </c>
      <c r="P20" s="439">
        <f t="shared" si="3"/>
        <v>-0.052</v>
      </c>
      <c r="Q20" s="178"/>
    </row>
    <row r="21" spans="1:17" ht="15.75" customHeight="1">
      <c r="A21" s="346">
        <v>11</v>
      </c>
      <c r="B21" s="451" t="s">
        <v>25</v>
      </c>
      <c r="C21" s="431">
        <v>4864940</v>
      </c>
      <c r="D21" s="459" t="s">
        <v>12</v>
      </c>
      <c r="E21" s="422" t="s">
        <v>354</v>
      </c>
      <c r="F21" s="431">
        <v>-1000</v>
      </c>
      <c r="G21" s="437">
        <v>992083</v>
      </c>
      <c r="H21" s="438">
        <v>992090</v>
      </c>
      <c r="I21" s="438">
        <f t="shared" si="4"/>
        <v>-7</v>
      </c>
      <c r="J21" s="438">
        <f t="shared" si="0"/>
        <v>7000</v>
      </c>
      <c r="K21" s="439">
        <f t="shared" si="1"/>
        <v>0.007</v>
      </c>
      <c r="L21" s="437">
        <v>3466</v>
      </c>
      <c r="M21" s="438">
        <v>3789</v>
      </c>
      <c r="N21" s="438">
        <f>L21-M21</f>
        <v>-323</v>
      </c>
      <c r="O21" s="438">
        <f t="shared" si="2"/>
        <v>323000</v>
      </c>
      <c r="P21" s="439">
        <f t="shared" si="3"/>
        <v>0.323</v>
      </c>
      <c r="Q21" s="178"/>
    </row>
    <row r="22" spans="1:17" ht="16.5">
      <c r="A22" s="346">
        <v>12</v>
      </c>
      <c r="B22" s="451" t="s">
        <v>22</v>
      </c>
      <c r="C22" s="431">
        <v>5128410</v>
      </c>
      <c r="D22" s="459" t="s">
        <v>12</v>
      </c>
      <c r="E22" s="422" t="s">
        <v>354</v>
      </c>
      <c r="F22" s="431">
        <v>-1000</v>
      </c>
      <c r="G22" s="437">
        <v>991819</v>
      </c>
      <c r="H22" s="438">
        <v>991820</v>
      </c>
      <c r="I22" s="438">
        <f>G22-H22</f>
        <v>-1</v>
      </c>
      <c r="J22" s="438">
        <f t="shared" si="0"/>
        <v>1000</v>
      </c>
      <c r="K22" s="439">
        <f t="shared" si="1"/>
        <v>0.001</v>
      </c>
      <c r="L22" s="437">
        <v>998474</v>
      </c>
      <c r="M22" s="438">
        <v>999178</v>
      </c>
      <c r="N22" s="438">
        <f>L22-M22</f>
        <v>-704</v>
      </c>
      <c r="O22" s="438">
        <f t="shared" si="2"/>
        <v>704000</v>
      </c>
      <c r="P22" s="439">
        <f t="shared" si="3"/>
        <v>0.704</v>
      </c>
      <c r="Q22" s="607"/>
    </row>
    <row r="23" spans="1:17" ht="18.75" customHeight="1">
      <c r="A23" s="346">
        <v>13</v>
      </c>
      <c r="B23" s="451" t="s">
        <v>26</v>
      </c>
      <c r="C23" s="431">
        <v>4865060</v>
      </c>
      <c r="D23" s="459" t="s">
        <v>12</v>
      </c>
      <c r="E23" s="422" t="s">
        <v>354</v>
      </c>
      <c r="F23" s="431">
        <v>1000</v>
      </c>
      <c r="G23" s="437">
        <v>899123</v>
      </c>
      <c r="H23" s="438">
        <v>899604</v>
      </c>
      <c r="I23" s="438">
        <f t="shared" si="4"/>
        <v>-481</v>
      </c>
      <c r="J23" s="438">
        <f t="shared" si="0"/>
        <v>-481000</v>
      </c>
      <c r="K23" s="439">
        <f t="shared" si="1"/>
        <v>-0.481</v>
      </c>
      <c r="L23" s="437">
        <v>920501</v>
      </c>
      <c r="M23" s="438">
        <v>920513</v>
      </c>
      <c r="N23" s="438">
        <f>L23-M23</f>
        <v>-12</v>
      </c>
      <c r="O23" s="438">
        <f t="shared" si="2"/>
        <v>-12000</v>
      </c>
      <c r="P23" s="439">
        <f t="shared" si="3"/>
        <v>-0.012</v>
      </c>
      <c r="Q23" s="178"/>
    </row>
    <row r="24" spans="1:17" ht="15.75" customHeight="1">
      <c r="A24" s="346"/>
      <c r="B24" s="452" t="s">
        <v>27</v>
      </c>
      <c r="C24" s="431"/>
      <c r="D24" s="460"/>
      <c r="E24" s="422"/>
      <c r="F24" s="431"/>
      <c r="G24" s="437"/>
      <c r="H24" s="438"/>
      <c r="I24" s="438"/>
      <c r="J24" s="438"/>
      <c r="K24" s="439"/>
      <c r="L24" s="437"/>
      <c r="M24" s="438"/>
      <c r="N24" s="438"/>
      <c r="O24" s="438"/>
      <c r="P24" s="439"/>
      <c r="Q24" s="178"/>
    </row>
    <row r="25" spans="1:17" ht="15.75" customHeight="1">
      <c r="A25" s="346">
        <v>14</v>
      </c>
      <c r="B25" s="451" t="s">
        <v>15</v>
      </c>
      <c r="C25" s="431">
        <v>4865034</v>
      </c>
      <c r="D25" s="459" t="s">
        <v>12</v>
      </c>
      <c r="E25" s="422" t="s">
        <v>354</v>
      </c>
      <c r="F25" s="431">
        <v>-1000</v>
      </c>
      <c r="G25" s="437">
        <v>987816</v>
      </c>
      <c r="H25" s="438">
        <v>987817</v>
      </c>
      <c r="I25" s="438">
        <f t="shared" si="4"/>
        <v>-1</v>
      </c>
      <c r="J25" s="438">
        <f t="shared" si="0"/>
        <v>1000</v>
      </c>
      <c r="K25" s="439">
        <f t="shared" si="1"/>
        <v>0.001</v>
      </c>
      <c r="L25" s="437">
        <v>16832</v>
      </c>
      <c r="M25" s="438">
        <v>16917</v>
      </c>
      <c r="N25" s="438">
        <f>L25-M25</f>
        <v>-85</v>
      </c>
      <c r="O25" s="438">
        <f t="shared" si="2"/>
        <v>85000</v>
      </c>
      <c r="P25" s="439">
        <f t="shared" si="3"/>
        <v>0.085</v>
      </c>
      <c r="Q25" s="178"/>
    </row>
    <row r="26" spans="1:17" ht="15.75" customHeight="1">
      <c r="A26" s="346">
        <v>15</v>
      </c>
      <c r="B26" s="451" t="s">
        <v>16</v>
      </c>
      <c r="C26" s="431">
        <v>4865035</v>
      </c>
      <c r="D26" s="459" t="s">
        <v>12</v>
      </c>
      <c r="E26" s="422" t="s">
        <v>354</v>
      </c>
      <c r="F26" s="431">
        <v>-1000</v>
      </c>
      <c r="G26" s="437">
        <v>998448</v>
      </c>
      <c r="H26" s="438">
        <v>998436</v>
      </c>
      <c r="I26" s="438">
        <f t="shared" si="4"/>
        <v>12</v>
      </c>
      <c r="J26" s="438">
        <f t="shared" si="0"/>
        <v>-12000</v>
      </c>
      <c r="K26" s="439">
        <f t="shared" si="1"/>
        <v>-0.012</v>
      </c>
      <c r="L26" s="437">
        <v>19649</v>
      </c>
      <c r="M26" s="438">
        <v>19634</v>
      </c>
      <c r="N26" s="438">
        <f>L26-M26</f>
        <v>15</v>
      </c>
      <c r="O26" s="438">
        <f t="shared" si="2"/>
        <v>-15000</v>
      </c>
      <c r="P26" s="439">
        <f t="shared" si="3"/>
        <v>-0.015</v>
      </c>
      <c r="Q26" s="178"/>
    </row>
    <row r="27" spans="1:17" ht="15.75" customHeight="1">
      <c r="A27" s="346">
        <v>16</v>
      </c>
      <c r="B27" s="451" t="s">
        <v>17</v>
      </c>
      <c r="C27" s="431">
        <v>4865052</v>
      </c>
      <c r="D27" s="459" t="s">
        <v>12</v>
      </c>
      <c r="E27" s="422" t="s">
        <v>354</v>
      </c>
      <c r="F27" s="431">
        <v>-1000</v>
      </c>
      <c r="G27" s="437">
        <v>2053</v>
      </c>
      <c r="H27" s="438">
        <v>1989</v>
      </c>
      <c r="I27" s="438">
        <f t="shared" si="4"/>
        <v>64</v>
      </c>
      <c r="J27" s="438">
        <f t="shared" si="0"/>
        <v>-64000</v>
      </c>
      <c r="K27" s="439">
        <f t="shared" si="1"/>
        <v>-0.064</v>
      </c>
      <c r="L27" s="437">
        <v>999976</v>
      </c>
      <c r="M27" s="438">
        <v>999936</v>
      </c>
      <c r="N27" s="438">
        <f>L27-M27</f>
        <v>40</v>
      </c>
      <c r="O27" s="438">
        <f t="shared" si="2"/>
        <v>-40000</v>
      </c>
      <c r="P27" s="439">
        <f t="shared" si="3"/>
        <v>-0.04</v>
      </c>
      <c r="Q27" s="178"/>
    </row>
    <row r="28" spans="1:17" ht="15.75" customHeight="1">
      <c r="A28" s="346"/>
      <c r="B28" s="452" t="s">
        <v>28</v>
      </c>
      <c r="C28" s="431"/>
      <c r="D28" s="460"/>
      <c r="E28" s="422"/>
      <c r="F28" s="431"/>
      <c r="G28" s="437"/>
      <c r="H28" s="438"/>
      <c r="I28" s="438"/>
      <c r="J28" s="438"/>
      <c r="K28" s="439"/>
      <c r="L28" s="437"/>
      <c r="M28" s="438"/>
      <c r="N28" s="438"/>
      <c r="O28" s="438"/>
      <c r="P28" s="439"/>
      <c r="Q28" s="178"/>
    </row>
    <row r="29" spans="1:17" ht="15.75" customHeight="1">
      <c r="A29" s="346">
        <v>17</v>
      </c>
      <c r="B29" s="451" t="s">
        <v>29</v>
      </c>
      <c r="C29" s="431">
        <v>4864800</v>
      </c>
      <c r="D29" s="459" t="s">
        <v>12</v>
      </c>
      <c r="E29" s="422" t="s">
        <v>354</v>
      </c>
      <c r="F29" s="431">
        <v>200</v>
      </c>
      <c r="G29" s="440">
        <v>999926</v>
      </c>
      <c r="H29" s="441">
        <v>999926</v>
      </c>
      <c r="I29" s="441">
        <f>G29-H29</f>
        <v>0</v>
      </c>
      <c r="J29" s="441">
        <f t="shared" si="0"/>
        <v>0</v>
      </c>
      <c r="K29" s="448">
        <f t="shared" si="1"/>
        <v>0</v>
      </c>
      <c r="L29" s="440">
        <v>992357</v>
      </c>
      <c r="M29" s="441">
        <v>992578</v>
      </c>
      <c r="N29" s="441">
        <f aca="true" t="shared" si="5" ref="N29:N34">L29-M29</f>
        <v>-221</v>
      </c>
      <c r="O29" s="441">
        <f t="shared" si="2"/>
        <v>-44200</v>
      </c>
      <c r="P29" s="448">
        <f t="shared" si="3"/>
        <v>-0.0442</v>
      </c>
      <c r="Q29" s="574"/>
    </row>
    <row r="30" spans="1:17" ht="15.75" customHeight="1">
      <c r="A30" s="346">
        <v>18</v>
      </c>
      <c r="B30" s="451" t="s">
        <v>30</v>
      </c>
      <c r="C30" s="431">
        <v>4864887</v>
      </c>
      <c r="D30" s="459" t="s">
        <v>12</v>
      </c>
      <c r="E30" s="422" t="s">
        <v>354</v>
      </c>
      <c r="F30" s="431">
        <v>1000</v>
      </c>
      <c r="G30" s="437">
        <v>661</v>
      </c>
      <c r="H30" s="438">
        <v>661</v>
      </c>
      <c r="I30" s="438">
        <f t="shared" si="4"/>
        <v>0</v>
      </c>
      <c r="J30" s="438">
        <f t="shared" si="0"/>
        <v>0</v>
      </c>
      <c r="K30" s="439">
        <f t="shared" si="1"/>
        <v>0</v>
      </c>
      <c r="L30" s="437">
        <v>29738</v>
      </c>
      <c r="M30" s="438">
        <v>29386</v>
      </c>
      <c r="N30" s="438">
        <f t="shared" si="5"/>
        <v>352</v>
      </c>
      <c r="O30" s="438">
        <f t="shared" si="2"/>
        <v>352000</v>
      </c>
      <c r="P30" s="439">
        <f t="shared" si="3"/>
        <v>0.352</v>
      </c>
      <c r="Q30" s="178"/>
    </row>
    <row r="31" spans="1:17" ht="15.75" customHeight="1">
      <c r="A31" s="346">
        <v>19</v>
      </c>
      <c r="B31" s="451" t="s">
        <v>31</v>
      </c>
      <c r="C31" s="431">
        <v>4864798</v>
      </c>
      <c r="D31" s="459" t="s">
        <v>12</v>
      </c>
      <c r="E31" s="422" t="s">
        <v>354</v>
      </c>
      <c r="F31" s="431">
        <v>100</v>
      </c>
      <c r="G31" s="437">
        <v>4385</v>
      </c>
      <c r="H31" s="438">
        <v>4385</v>
      </c>
      <c r="I31" s="438">
        <f t="shared" si="4"/>
        <v>0</v>
      </c>
      <c r="J31" s="438">
        <f t="shared" si="0"/>
        <v>0</v>
      </c>
      <c r="K31" s="439">
        <f t="shared" si="1"/>
        <v>0</v>
      </c>
      <c r="L31" s="437">
        <v>158230</v>
      </c>
      <c r="M31" s="438">
        <v>155523</v>
      </c>
      <c r="N31" s="438">
        <f t="shared" si="5"/>
        <v>2707</v>
      </c>
      <c r="O31" s="438">
        <f t="shared" si="2"/>
        <v>270700</v>
      </c>
      <c r="P31" s="439">
        <f t="shared" si="3"/>
        <v>0.2707</v>
      </c>
      <c r="Q31" s="178"/>
    </row>
    <row r="32" spans="1:17" ht="15.75" customHeight="1">
      <c r="A32" s="346">
        <v>20</v>
      </c>
      <c r="B32" s="451" t="s">
        <v>32</v>
      </c>
      <c r="C32" s="431">
        <v>4864799</v>
      </c>
      <c r="D32" s="459" t="s">
        <v>12</v>
      </c>
      <c r="E32" s="422" t="s">
        <v>354</v>
      </c>
      <c r="F32" s="431">
        <v>100</v>
      </c>
      <c r="G32" s="437">
        <v>15712</v>
      </c>
      <c r="H32" s="438">
        <v>15712</v>
      </c>
      <c r="I32" s="438">
        <f t="shared" si="4"/>
        <v>0</v>
      </c>
      <c r="J32" s="438">
        <f t="shared" si="0"/>
        <v>0</v>
      </c>
      <c r="K32" s="439">
        <f t="shared" si="1"/>
        <v>0</v>
      </c>
      <c r="L32" s="437">
        <v>235108</v>
      </c>
      <c r="M32" s="438">
        <v>231943</v>
      </c>
      <c r="N32" s="438">
        <f t="shared" si="5"/>
        <v>3165</v>
      </c>
      <c r="O32" s="438">
        <f t="shared" si="2"/>
        <v>316500</v>
      </c>
      <c r="P32" s="439">
        <f t="shared" si="3"/>
        <v>0.3165</v>
      </c>
      <c r="Q32" s="178"/>
    </row>
    <row r="33" spans="1:17" ht="15.75" customHeight="1">
      <c r="A33" s="346">
        <v>21</v>
      </c>
      <c r="B33" s="451" t="s">
        <v>33</v>
      </c>
      <c r="C33" s="431">
        <v>4864888</v>
      </c>
      <c r="D33" s="459" t="s">
        <v>12</v>
      </c>
      <c r="E33" s="422" t="s">
        <v>354</v>
      </c>
      <c r="F33" s="431">
        <v>1000</v>
      </c>
      <c r="G33" s="437">
        <v>996347</v>
      </c>
      <c r="H33" s="438">
        <v>996347</v>
      </c>
      <c r="I33" s="438">
        <f t="shared" si="4"/>
        <v>0</v>
      </c>
      <c r="J33" s="438">
        <f t="shared" si="0"/>
        <v>0</v>
      </c>
      <c r="K33" s="439">
        <f t="shared" si="1"/>
        <v>0</v>
      </c>
      <c r="L33" s="437">
        <v>4003</v>
      </c>
      <c r="M33" s="438">
        <v>4015</v>
      </c>
      <c r="N33" s="438">
        <f t="shared" si="5"/>
        <v>-12</v>
      </c>
      <c r="O33" s="438">
        <f t="shared" si="2"/>
        <v>-12000</v>
      </c>
      <c r="P33" s="439">
        <f t="shared" si="3"/>
        <v>-0.012</v>
      </c>
      <c r="Q33" s="178"/>
    </row>
    <row r="34" spans="1:17" ht="21" customHeight="1">
      <c r="A34" s="346">
        <v>22</v>
      </c>
      <c r="B34" s="451" t="s">
        <v>382</v>
      </c>
      <c r="C34" s="431">
        <v>5128402</v>
      </c>
      <c r="D34" s="459" t="s">
        <v>12</v>
      </c>
      <c r="E34" s="422" t="s">
        <v>354</v>
      </c>
      <c r="F34" s="431">
        <v>1000</v>
      </c>
      <c r="G34" s="437">
        <v>321</v>
      </c>
      <c r="H34" s="438">
        <v>321</v>
      </c>
      <c r="I34" s="438">
        <f>G34-H34</f>
        <v>0</v>
      </c>
      <c r="J34" s="438">
        <f t="shared" si="0"/>
        <v>0</v>
      </c>
      <c r="K34" s="439">
        <f t="shared" si="1"/>
        <v>0</v>
      </c>
      <c r="L34" s="437">
        <v>8256</v>
      </c>
      <c r="M34" s="438">
        <v>8155</v>
      </c>
      <c r="N34" s="438">
        <f t="shared" si="5"/>
        <v>101</v>
      </c>
      <c r="O34" s="438">
        <f t="shared" si="2"/>
        <v>101000</v>
      </c>
      <c r="P34" s="439">
        <f t="shared" si="3"/>
        <v>0.101</v>
      </c>
      <c r="Q34" s="607"/>
    </row>
    <row r="35" spans="1:17" ht="15.75" customHeight="1">
      <c r="A35" s="346"/>
      <c r="B35" s="453" t="s">
        <v>34</v>
      </c>
      <c r="C35" s="431"/>
      <c r="D35" s="459"/>
      <c r="E35" s="422"/>
      <c r="F35" s="431"/>
      <c r="G35" s="437"/>
      <c r="H35" s="438"/>
      <c r="I35" s="438"/>
      <c r="J35" s="438"/>
      <c r="K35" s="439"/>
      <c r="L35" s="437"/>
      <c r="M35" s="438"/>
      <c r="N35" s="438"/>
      <c r="O35" s="438"/>
      <c r="P35" s="439"/>
      <c r="Q35" s="178"/>
    </row>
    <row r="36" spans="1:17" ht="15.75" customHeight="1">
      <c r="A36" s="346">
        <v>23</v>
      </c>
      <c r="B36" s="451" t="s">
        <v>379</v>
      </c>
      <c r="C36" s="431">
        <v>4865057</v>
      </c>
      <c r="D36" s="459" t="s">
        <v>12</v>
      </c>
      <c r="E36" s="422" t="s">
        <v>354</v>
      </c>
      <c r="F36" s="431">
        <v>1000</v>
      </c>
      <c r="G36" s="437">
        <v>640005</v>
      </c>
      <c r="H36" s="438">
        <v>640006</v>
      </c>
      <c r="I36" s="438">
        <f t="shared" si="4"/>
        <v>-1</v>
      </c>
      <c r="J36" s="438">
        <f t="shared" si="0"/>
        <v>-1000</v>
      </c>
      <c r="K36" s="439">
        <f t="shared" si="1"/>
        <v>-0.001</v>
      </c>
      <c r="L36" s="437">
        <v>798123</v>
      </c>
      <c r="M36" s="438">
        <v>798892</v>
      </c>
      <c r="N36" s="438">
        <f>L36-M36</f>
        <v>-769</v>
      </c>
      <c r="O36" s="438">
        <f t="shared" si="2"/>
        <v>-769000</v>
      </c>
      <c r="P36" s="439">
        <f t="shared" si="3"/>
        <v>-0.769</v>
      </c>
      <c r="Q36" s="607"/>
    </row>
    <row r="37" spans="1:17" ht="15.75" customHeight="1">
      <c r="A37" s="346">
        <v>24</v>
      </c>
      <c r="B37" s="451" t="s">
        <v>380</v>
      </c>
      <c r="C37" s="431">
        <v>4865058</v>
      </c>
      <c r="D37" s="459" t="s">
        <v>12</v>
      </c>
      <c r="E37" s="422" t="s">
        <v>354</v>
      </c>
      <c r="F37" s="431">
        <v>1000</v>
      </c>
      <c r="G37" s="437">
        <v>648467</v>
      </c>
      <c r="H37" s="438">
        <v>648495</v>
      </c>
      <c r="I37" s="438">
        <f t="shared" si="4"/>
        <v>-28</v>
      </c>
      <c r="J37" s="438">
        <f t="shared" si="0"/>
        <v>-28000</v>
      </c>
      <c r="K37" s="439">
        <f t="shared" si="1"/>
        <v>-0.028</v>
      </c>
      <c r="L37" s="437">
        <v>831385</v>
      </c>
      <c r="M37" s="438">
        <v>832019</v>
      </c>
      <c r="N37" s="438">
        <f>L37-M37</f>
        <v>-634</v>
      </c>
      <c r="O37" s="438">
        <f t="shared" si="2"/>
        <v>-634000</v>
      </c>
      <c r="P37" s="439">
        <f t="shared" si="3"/>
        <v>-0.634</v>
      </c>
      <c r="Q37" s="607"/>
    </row>
    <row r="38" spans="1:17" ht="15.75" customHeight="1">
      <c r="A38" s="346">
        <v>25</v>
      </c>
      <c r="B38" s="451" t="s">
        <v>35</v>
      </c>
      <c r="C38" s="431">
        <v>4864902</v>
      </c>
      <c r="D38" s="459" t="s">
        <v>12</v>
      </c>
      <c r="E38" s="422" t="s">
        <v>354</v>
      </c>
      <c r="F38" s="431">
        <v>400</v>
      </c>
      <c r="G38" s="346">
        <v>1947</v>
      </c>
      <c r="H38" s="347">
        <v>1947</v>
      </c>
      <c r="I38" s="347">
        <f t="shared" si="4"/>
        <v>0</v>
      </c>
      <c r="J38" s="347">
        <f t="shared" si="0"/>
        <v>0</v>
      </c>
      <c r="K38" s="730">
        <f t="shared" si="1"/>
        <v>0</v>
      </c>
      <c r="L38" s="346">
        <v>412</v>
      </c>
      <c r="M38" s="347">
        <v>171</v>
      </c>
      <c r="N38" s="347">
        <f>L38-M38</f>
        <v>241</v>
      </c>
      <c r="O38" s="347">
        <f t="shared" si="2"/>
        <v>96400</v>
      </c>
      <c r="P38" s="730">
        <f t="shared" si="3"/>
        <v>0.0964</v>
      </c>
      <c r="Q38" s="748"/>
    </row>
    <row r="39" spans="1:17" ht="15.75" customHeight="1">
      <c r="A39" s="346">
        <v>26</v>
      </c>
      <c r="B39" s="451" t="s">
        <v>36</v>
      </c>
      <c r="C39" s="431">
        <v>5128405</v>
      </c>
      <c r="D39" s="459" t="s">
        <v>12</v>
      </c>
      <c r="E39" s="422" t="s">
        <v>354</v>
      </c>
      <c r="F39" s="431">
        <v>500</v>
      </c>
      <c r="G39" s="437">
        <v>2596</v>
      </c>
      <c r="H39" s="438">
        <v>2596</v>
      </c>
      <c r="I39" s="438">
        <f t="shared" si="4"/>
        <v>0</v>
      </c>
      <c r="J39" s="438">
        <f t="shared" si="0"/>
        <v>0</v>
      </c>
      <c r="K39" s="439">
        <f t="shared" si="1"/>
        <v>0</v>
      </c>
      <c r="L39" s="437">
        <v>3964</v>
      </c>
      <c r="M39" s="438">
        <v>2884</v>
      </c>
      <c r="N39" s="438">
        <f>L39-M39</f>
        <v>1080</v>
      </c>
      <c r="O39" s="438">
        <f t="shared" si="2"/>
        <v>540000</v>
      </c>
      <c r="P39" s="439">
        <f t="shared" si="3"/>
        <v>0.54</v>
      </c>
      <c r="Q39" s="178"/>
    </row>
    <row r="40" spans="1:17" ht="16.5" customHeight="1">
      <c r="A40" s="346"/>
      <c r="B40" s="452" t="s">
        <v>37</v>
      </c>
      <c r="C40" s="431"/>
      <c r="D40" s="460"/>
      <c r="E40" s="422"/>
      <c r="F40" s="431"/>
      <c r="G40" s="437"/>
      <c r="H40" s="438"/>
      <c r="I40" s="438"/>
      <c r="J40" s="438"/>
      <c r="K40" s="439"/>
      <c r="L40" s="437"/>
      <c r="M40" s="438"/>
      <c r="N40" s="438"/>
      <c r="O40" s="438"/>
      <c r="P40" s="439"/>
      <c r="Q40" s="178"/>
    </row>
    <row r="41" spans="1:17" ht="17.25" customHeight="1">
      <c r="A41" s="346">
        <v>27</v>
      </c>
      <c r="B41" s="451" t="s">
        <v>38</v>
      </c>
      <c r="C41" s="431">
        <v>4865054</v>
      </c>
      <c r="D41" s="459" t="s">
        <v>12</v>
      </c>
      <c r="E41" s="422" t="s">
        <v>354</v>
      </c>
      <c r="F41" s="431">
        <v>-1000</v>
      </c>
      <c r="G41" s="437">
        <v>15561</v>
      </c>
      <c r="H41" s="438">
        <v>15531</v>
      </c>
      <c r="I41" s="438">
        <f t="shared" si="4"/>
        <v>30</v>
      </c>
      <c r="J41" s="438">
        <f t="shared" si="0"/>
        <v>-30000</v>
      </c>
      <c r="K41" s="439">
        <f t="shared" si="1"/>
        <v>-0.03</v>
      </c>
      <c r="L41" s="437">
        <v>981243</v>
      </c>
      <c r="M41" s="511">
        <v>981660</v>
      </c>
      <c r="N41" s="438">
        <f>L41-M41</f>
        <v>-417</v>
      </c>
      <c r="O41" s="438">
        <f t="shared" si="2"/>
        <v>417000</v>
      </c>
      <c r="P41" s="439">
        <f t="shared" si="3"/>
        <v>0.417</v>
      </c>
      <c r="Q41" s="178"/>
    </row>
    <row r="42" spans="1:17" ht="17.25" customHeight="1">
      <c r="A42" s="346">
        <v>28</v>
      </c>
      <c r="B42" s="451" t="s">
        <v>16</v>
      </c>
      <c r="C42" s="431">
        <v>4865036</v>
      </c>
      <c r="D42" s="459" t="s">
        <v>12</v>
      </c>
      <c r="E42" s="422" t="s">
        <v>354</v>
      </c>
      <c r="F42" s="431">
        <v>-1000</v>
      </c>
      <c r="G42" s="346">
        <v>5949</v>
      </c>
      <c r="H42" s="438">
        <v>5889</v>
      </c>
      <c r="I42" s="347">
        <f>G42-H42</f>
        <v>60</v>
      </c>
      <c r="J42" s="347">
        <f t="shared" si="0"/>
        <v>-60000</v>
      </c>
      <c r="K42" s="730">
        <f t="shared" si="1"/>
        <v>-0.06</v>
      </c>
      <c r="L42" s="346">
        <v>999566</v>
      </c>
      <c r="M42" s="347">
        <v>999729</v>
      </c>
      <c r="N42" s="347">
        <f>L42-M42</f>
        <v>-163</v>
      </c>
      <c r="O42" s="347">
        <f t="shared" si="2"/>
        <v>163000</v>
      </c>
      <c r="P42" s="730">
        <f t="shared" si="3"/>
        <v>0.163</v>
      </c>
      <c r="Q42" s="727"/>
    </row>
    <row r="43" spans="1:17" ht="15.75" customHeight="1">
      <c r="A43" s="346"/>
      <c r="B43" s="452" t="s">
        <v>39</v>
      </c>
      <c r="C43" s="431"/>
      <c r="D43" s="460"/>
      <c r="E43" s="422"/>
      <c r="F43" s="431"/>
      <c r="G43" s="437"/>
      <c r="H43" s="438"/>
      <c r="I43" s="438"/>
      <c r="J43" s="438"/>
      <c r="K43" s="439"/>
      <c r="L43" s="437"/>
      <c r="M43" s="438"/>
      <c r="N43" s="438"/>
      <c r="O43" s="438"/>
      <c r="P43" s="439"/>
      <c r="Q43" s="178"/>
    </row>
    <row r="44" spans="1:17" ht="15.75" customHeight="1">
      <c r="A44" s="346">
        <v>29</v>
      </c>
      <c r="B44" s="451" t="s">
        <v>40</v>
      </c>
      <c r="C44" s="431">
        <v>4865056</v>
      </c>
      <c r="D44" s="459" t="s">
        <v>12</v>
      </c>
      <c r="E44" s="422" t="s">
        <v>354</v>
      </c>
      <c r="F44" s="431">
        <v>-1000</v>
      </c>
      <c r="G44" s="437">
        <v>996958</v>
      </c>
      <c r="H44" s="438">
        <v>996938</v>
      </c>
      <c r="I44" s="438">
        <f t="shared" si="4"/>
        <v>20</v>
      </c>
      <c r="J44" s="438">
        <f t="shared" si="0"/>
        <v>-20000</v>
      </c>
      <c r="K44" s="439">
        <f t="shared" si="1"/>
        <v>-0.02</v>
      </c>
      <c r="L44" s="437">
        <v>924865</v>
      </c>
      <c r="M44" s="438">
        <v>925709</v>
      </c>
      <c r="N44" s="438">
        <f>L44-M44</f>
        <v>-844</v>
      </c>
      <c r="O44" s="438">
        <f t="shared" si="2"/>
        <v>844000</v>
      </c>
      <c r="P44" s="439">
        <f t="shared" si="3"/>
        <v>0.844</v>
      </c>
      <c r="Q44" s="178"/>
    </row>
    <row r="45" spans="1:17" ht="15.75" customHeight="1">
      <c r="A45" s="346"/>
      <c r="B45" s="452" t="s">
        <v>390</v>
      </c>
      <c r="C45" s="431"/>
      <c r="D45" s="459"/>
      <c r="E45" s="422"/>
      <c r="F45" s="431"/>
      <c r="G45" s="437"/>
      <c r="H45" s="438"/>
      <c r="I45" s="438"/>
      <c r="J45" s="438"/>
      <c r="K45" s="439"/>
      <c r="L45" s="437"/>
      <c r="M45" s="438"/>
      <c r="N45" s="438"/>
      <c r="O45" s="438"/>
      <c r="P45" s="439"/>
      <c r="Q45" s="178"/>
    </row>
    <row r="46" spans="1:17" ht="18.75" customHeight="1">
      <c r="A46" s="346">
        <v>30</v>
      </c>
      <c r="B46" s="451" t="s">
        <v>397</v>
      </c>
      <c r="C46" s="431">
        <v>4865049</v>
      </c>
      <c r="D46" s="459" t="s">
        <v>12</v>
      </c>
      <c r="E46" s="422" t="s">
        <v>354</v>
      </c>
      <c r="F46" s="431">
        <v>-1000</v>
      </c>
      <c r="G46" s="437">
        <v>3441</v>
      </c>
      <c r="H46" s="438">
        <v>3441</v>
      </c>
      <c r="I46" s="438">
        <f>G46-H46</f>
        <v>0</v>
      </c>
      <c r="J46" s="438">
        <f t="shared" si="0"/>
        <v>0</v>
      </c>
      <c r="K46" s="439">
        <f t="shared" si="1"/>
        <v>0</v>
      </c>
      <c r="L46" s="437">
        <v>999565</v>
      </c>
      <c r="M46" s="438">
        <v>999842</v>
      </c>
      <c r="N46" s="438">
        <f>L46-M46</f>
        <v>-277</v>
      </c>
      <c r="O46" s="438">
        <f t="shared" si="2"/>
        <v>277000</v>
      </c>
      <c r="P46" s="439">
        <f t="shared" si="3"/>
        <v>0.277</v>
      </c>
      <c r="Q46" s="696"/>
    </row>
    <row r="47" spans="1:17" ht="15.75" customHeight="1">
      <c r="A47" s="346">
        <v>31</v>
      </c>
      <c r="B47" s="451" t="s">
        <v>391</v>
      </c>
      <c r="C47" s="431">
        <v>4865022</v>
      </c>
      <c r="D47" s="459" t="s">
        <v>12</v>
      </c>
      <c r="E47" s="422" t="s">
        <v>354</v>
      </c>
      <c r="F47" s="431">
        <v>-1000</v>
      </c>
      <c r="G47" s="437">
        <v>56944</v>
      </c>
      <c r="H47" s="438">
        <v>56941</v>
      </c>
      <c r="I47" s="438">
        <f>G47-H47</f>
        <v>3</v>
      </c>
      <c r="J47" s="438">
        <f t="shared" si="0"/>
        <v>-3000</v>
      </c>
      <c r="K47" s="439">
        <f t="shared" si="1"/>
        <v>-0.003</v>
      </c>
      <c r="L47" s="437">
        <v>1618</v>
      </c>
      <c r="M47" s="438">
        <v>219</v>
      </c>
      <c r="N47" s="438">
        <f>L47-M47</f>
        <v>1399</v>
      </c>
      <c r="O47" s="438">
        <f t="shared" si="2"/>
        <v>-1399000</v>
      </c>
      <c r="P47" s="439">
        <f t="shared" si="3"/>
        <v>-1.399</v>
      </c>
      <c r="Q47" s="574"/>
    </row>
    <row r="48" spans="1:17" ht="15.75" customHeight="1">
      <c r="A48" s="346"/>
      <c r="B48" s="453" t="s">
        <v>412</v>
      </c>
      <c r="C48" s="431"/>
      <c r="D48" s="459"/>
      <c r="E48" s="422"/>
      <c r="F48" s="431"/>
      <c r="G48" s="437"/>
      <c r="H48" s="438"/>
      <c r="I48" s="438"/>
      <c r="J48" s="438"/>
      <c r="K48" s="439"/>
      <c r="L48" s="437"/>
      <c r="M48" s="438"/>
      <c r="N48" s="438"/>
      <c r="O48" s="438"/>
      <c r="P48" s="439"/>
      <c r="Q48" s="574"/>
    </row>
    <row r="49" spans="1:17" ht="15.75" customHeight="1">
      <c r="A49" s="346">
        <v>32</v>
      </c>
      <c r="B49" s="451" t="s">
        <v>15</v>
      </c>
      <c r="C49" s="431">
        <v>5128463</v>
      </c>
      <c r="D49" s="459" t="s">
        <v>12</v>
      </c>
      <c r="E49" s="422" t="s">
        <v>354</v>
      </c>
      <c r="F49" s="431">
        <v>-1000</v>
      </c>
      <c r="G49" s="437">
        <v>289</v>
      </c>
      <c r="H49" s="438">
        <v>302</v>
      </c>
      <c r="I49" s="438">
        <f>G49-H49</f>
        <v>-13</v>
      </c>
      <c r="J49" s="438">
        <f>$F49*I49</f>
        <v>13000</v>
      </c>
      <c r="K49" s="439">
        <f>J49/1000000</f>
        <v>0.013</v>
      </c>
      <c r="L49" s="437">
        <v>998735</v>
      </c>
      <c r="M49" s="438">
        <v>999905</v>
      </c>
      <c r="N49" s="438">
        <f>L49-M49</f>
        <v>-1170</v>
      </c>
      <c r="O49" s="438">
        <f>$F49*N49</f>
        <v>1170000</v>
      </c>
      <c r="P49" s="439">
        <f>O49/1000000</f>
        <v>1.17</v>
      </c>
      <c r="Q49" s="574"/>
    </row>
    <row r="50" spans="1:17" ht="22.5" customHeight="1">
      <c r="A50" s="346">
        <v>33</v>
      </c>
      <c r="B50" s="451" t="s">
        <v>16</v>
      </c>
      <c r="C50" s="431">
        <v>5128456</v>
      </c>
      <c r="D50" s="459" t="s">
        <v>12</v>
      </c>
      <c r="E50" s="422" t="s">
        <v>354</v>
      </c>
      <c r="F50" s="431">
        <v>-1000</v>
      </c>
      <c r="G50" s="440">
        <v>2438</v>
      </c>
      <c r="H50" s="441">
        <v>2443</v>
      </c>
      <c r="I50" s="441">
        <f>G50-H50</f>
        <v>-5</v>
      </c>
      <c r="J50" s="441">
        <f>$F50*I50</f>
        <v>5000</v>
      </c>
      <c r="K50" s="448">
        <f>J50/1000000</f>
        <v>0.005</v>
      </c>
      <c r="L50" s="440">
        <v>999995</v>
      </c>
      <c r="M50" s="441">
        <v>999999</v>
      </c>
      <c r="N50" s="441">
        <f>L50-M50</f>
        <v>-4</v>
      </c>
      <c r="O50" s="441">
        <f>$F50*N50</f>
        <v>4000</v>
      </c>
      <c r="P50" s="448">
        <f>O50/1000000</f>
        <v>0.004</v>
      </c>
      <c r="Q50" s="755"/>
    </row>
    <row r="51" spans="1:17" ht="17.25" customHeight="1">
      <c r="A51" s="346"/>
      <c r="B51" s="453" t="s">
        <v>424</v>
      </c>
      <c r="C51" s="431"/>
      <c r="D51" s="459"/>
      <c r="E51" s="422"/>
      <c r="F51" s="431"/>
      <c r="G51" s="440"/>
      <c r="H51" s="441"/>
      <c r="I51" s="441"/>
      <c r="J51" s="441"/>
      <c r="K51" s="448"/>
      <c r="L51" s="440"/>
      <c r="M51" s="441"/>
      <c r="N51" s="441"/>
      <c r="O51" s="441"/>
      <c r="P51" s="448"/>
      <c r="Q51" s="755"/>
    </row>
    <row r="52" spans="1:17" ht="15.75" customHeight="1">
      <c r="A52" s="346">
        <v>34</v>
      </c>
      <c r="B52" s="451" t="s">
        <v>15</v>
      </c>
      <c r="C52" s="431">
        <v>4864903</v>
      </c>
      <c r="D52" s="459" t="s">
        <v>12</v>
      </c>
      <c r="E52" s="422" t="s">
        <v>354</v>
      </c>
      <c r="F52" s="431">
        <v>-1000</v>
      </c>
      <c r="G52" s="437">
        <v>6</v>
      </c>
      <c r="H52" s="438">
        <v>2</v>
      </c>
      <c r="I52" s="438">
        <f>G52-H52</f>
        <v>4</v>
      </c>
      <c r="J52" s="438">
        <f>$F52*I52</f>
        <v>-4000</v>
      </c>
      <c r="K52" s="439">
        <f>J52/1000000</f>
        <v>-0.004</v>
      </c>
      <c r="L52" s="437">
        <v>999999</v>
      </c>
      <c r="M52" s="438">
        <v>1000000</v>
      </c>
      <c r="N52" s="438">
        <f>L52-M52</f>
        <v>-1</v>
      </c>
      <c r="O52" s="438">
        <f>$F52*N52</f>
        <v>1000</v>
      </c>
      <c r="P52" s="439">
        <f>O52/1000000</f>
        <v>0.001</v>
      </c>
      <c r="Q52" s="727" t="s">
        <v>434</v>
      </c>
    </row>
    <row r="53" spans="1:17" ht="15" customHeight="1">
      <c r="A53" s="346">
        <v>35</v>
      </c>
      <c r="B53" s="451" t="s">
        <v>16</v>
      </c>
      <c r="C53" s="431">
        <v>4864946</v>
      </c>
      <c r="D53" s="459" t="s">
        <v>12</v>
      </c>
      <c r="E53" s="422" t="s">
        <v>354</v>
      </c>
      <c r="F53" s="431">
        <v>-1000</v>
      </c>
      <c r="G53" s="440">
        <v>999998</v>
      </c>
      <c r="H53" s="441">
        <v>1000000</v>
      </c>
      <c r="I53" s="441">
        <f>G53-H53</f>
        <v>-2</v>
      </c>
      <c r="J53" s="441">
        <f>$F53*I53</f>
        <v>2000</v>
      </c>
      <c r="K53" s="448">
        <f>J53/1000000</f>
        <v>0.002</v>
      </c>
      <c r="L53" s="440">
        <v>0</v>
      </c>
      <c r="M53" s="441">
        <v>0</v>
      </c>
      <c r="N53" s="441">
        <f>L53-M53</f>
        <v>0</v>
      </c>
      <c r="O53" s="441">
        <f>$F53*N53</f>
        <v>0</v>
      </c>
      <c r="P53" s="448">
        <f>O53/1000000</f>
        <v>0</v>
      </c>
      <c r="Q53" s="727" t="s">
        <v>434</v>
      </c>
    </row>
    <row r="54" spans="1:17" ht="15.75" customHeight="1">
      <c r="A54" s="346"/>
      <c r="B54" s="453" t="s">
        <v>389</v>
      </c>
      <c r="C54" s="431"/>
      <c r="D54" s="459"/>
      <c r="E54" s="422"/>
      <c r="F54" s="431"/>
      <c r="G54" s="437"/>
      <c r="H54" s="438"/>
      <c r="I54" s="438"/>
      <c r="J54" s="438"/>
      <c r="K54" s="439"/>
      <c r="L54" s="437"/>
      <c r="M54" s="438"/>
      <c r="N54" s="438"/>
      <c r="O54" s="438"/>
      <c r="P54" s="439"/>
      <c r="Q54" s="178"/>
    </row>
    <row r="55" spans="1:17" ht="15.75" customHeight="1">
      <c r="A55" s="346"/>
      <c r="B55" s="453" t="s">
        <v>45</v>
      </c>
      <c r="C55" s="431"/>
      <c r="D55" s="459"/>
      <c r="E55" s="422"/>
      <c r="F55" s="431"/>
      <c r="G55" s="437"/>
      <c r="H55" s="438"/>
      <c r="I55" s="438"/>
      <c r="J55" s="438"/>
      <c r="K55" s="439"/>
      <c r="L55" s="437"/>
      <c r="M55" s="438"/>
      <c r="N55" s="438"/>
      <c r="O55" s="438"/>
      <c r="P55" s="439"/>
      <c r="Q55" s="178"/>
    </row>
    <row r="56" spans="1:17" ht="15.75" customHeight="1">
      <c r="A56" s="346">
        <v>36</v>
      </c>
      <c r="B56" s="451" t="s">
        <v>46</v>
      </c>
      <c r="C56" s="431">
        <v>4864843</v>
      </c>
      <c r="D56" s="459" t="s">
        <v>12</v>
      </c>
      <c r="E56" s="422" t="s">
        <v>354</v>
      </c>
      <c r="F56" s="431">
        <v>1000</v>
      </c>
      <c r="G56" s="437">
        <v>1764</v>
      </c>
      <c r="H56" s="438">
        <v>1764</v>
      </c>
      <c r="I56" s="438">
        <f t="shared" si="4"/>
        <v>0</v>
      </c>
      <c r="J56" s="438">
        <f t="shared" si="0"/>
        <v>0</v>
      </c>
      <c r="K56" s="439">
        <f t="shared" si="1"/>
        <v>0</v>
      </c>
      <c r="L56" s="437">
        <v>21905</v>
      </c>
      <c r="M56" s="438">
        <v>21674</v>
      </c>
      <c r="N56" s="438">
        <f>L56-M56</f>
        <v>231</v>
      </c>
      <c r="O56" s="438">
        <f t="shared" si="2"/>
        <v>231000</v>
      </c>
      <c r="P56" s="439">
        <f t="shared" si="3"/>
        <v>0.231</v>
      </c>
      <c r="Q56" s="178"/>
    </row>
    <row r="57" spans="1:17" ht="15.75" customHeight="1" thickBot="1">
      <c r="A57" s="349">
        <v>37</v>
      </c>
      <c r="B57" s="454" t="s">
        <v>47</v>
      </c>
      <c r="C57" s="416">
        <v>4864844</v>
      </c>
      <c r="D57" s="461" t="s">
        <v>12</v>
      </c>
      <c r="E57" s="423" t="s">
        <v>354</v>
      </c>
      <c r="F57" s="416">
        <v>1000</v>
      </c>
      <c r="G57" s="437">
        <v>212</v>
      </c>
      <c r="H57" s="443">
        <v>212</v>
      </c>
      <c r="I57" s="443">
        <f t="shared" si="4"/>
        <v>0</v>
      </c>
      <c r="J57" s="443">
        <f t="shared" si="0"/>
        <v>0</v>
      </c>
      <c r="K57" s="444">
        <f t="shared" si="1"/>
        <v>0</v>
      </c>
      <c r="L57" s="437">
        <v>2101</v>
      </c>
      <c r="M57" s="443">
        <v>1918</v>
      </c>
      <c r="N57" s="443">
        <f>L57-M57</f>
        <v>183</v>
      </c>
      <c r="O57" s="443">
        <f t="shared" si="2"/>
        <v>183000</v>
      </c>
      <c r="P57" s="444">
        <f t="shared" si="3"/>
        <v>0.183</v>
      </c>
      <c r="Q57" s="179"/>
    </row>
    <row r="58" spans="1:17" ht="21.75" customHeight="1" thickBot="1" thickTop="1">
      <c r="A58" s="347"/>
      <c r="B58" s="458" t="s">
        <v>319</v>
      </c>
      <c r="C58" s="43"/>
      <c r="D58" s="460"/>
      <c r="E58" s="422"/>
      <c r="F58" s="43"/>
      <c r="G58" s="438"/>
      <c r="H58" s="438"/>
      <c r="I58" s="438"/>
      <c r="J58" s="438"/>
      <c r="K58" s="438"/>
      <c r="L58" s="438"/>
      <c r="M58" s="438"/>
      <c r="N58" s="438"/>
      <c r="O58" s="438"/>
      <c r="P58" s="438"/>
      <c r="Q58" s="214" t="str">
        <f>Q1</f>
        <v>JUNE-2014</v>
      </c>
    </row>
    <row r="59" spans="1:17" ht="15.75" customHeight="1" thickTop="1">
      <c r="A59" s="345"/>
      <c r="B59" s="450" t="s">
        <v>48</v>
      </c>
      <c r="C59" s="413"/>
      <c r="D59" s="462"/>
      <c r="E59" s="462"/>
      <c r="F59" s="413"/>
      <c r="G59" s="446"/>
      <c r="H59" s="445"/>
      <c r="I59" s="445"/>
      <c r="J59" s="445"/>
      <c r="K59" s="447"/>
      <c r="L59" s="446"/>
      <c r="M59" s="445"/>
      <c r="N59" s="445"/>
      <c r="O59" s="445"/>
      <c r="P59" s="447"/>
      <c r="Q59" s="177"/>
    </row>
    <row r="60" spans="1:17" ht="15.75" customHeight="1">
      <c r="A60" s="346">
        <v>38</v>
      </c>
      <c r="B60" s="455" t="s">
        <v>85</v>
      </c>
      <c r="C60" s="431">
        <v>4865169</v>
      </c>
      <c r="D60" s="460" t="s">
        <v>12</v>
      </c>
      <c r="E60" s="422" t="s">
        <v>354</v>
      </c>
      <c r="F60" s="431">
        <v>1000</v>
      </c>
      <c r="G60" s="437">
        <v>1282</v>
      </c>
      <c r="H60" s="438">
        <v>1282</v>
      </c>
      <c r="I60" s="438">
        <f t="shared" si="4"/>
        <v>0</v>
      </c>
      <c r="J60" s="438">
        <f t="shared" si="0"/>
        <v>0</v>
      </c>
      <c r="K60" s="439">
        <f t="shared" si="1"/>
        <v>0</v>
      </c>
      <c r="L60" s="437">
        <v>61190</v>
      </c>
      <c r="M60" s="438">
        <v>60947</v>
      </c>
      <c r="N60" s="438">
        <f>L60-M60</f>
        <v>243</v>
      </c>
      <c r="O60" s="438">
        <f t="shared" si="2"/>
        <v>243000</v>
      </c>
      <c r="P60" s="439">
        <f t="shared" si="3"/>
        <v>0.243</v>
      </c>
      <c r="Q60" s="178"/>
    </row>
    <row r="61" spans="1:17" ht="15.75" customHeight="1">
      <c r="A61" s="346"/>
      <c r="B61" s="452" t="s">
        <v>316</v>
      </c>
      <c r="C61" s="431"/>
      <c r="D61" s="460"/>
      <c r="E61" s="422"/>
      <c r="F61" s="431"/>
      <c r="G61" s="440"/>
      <c r="H61" s="441"/>
      <c r="I61" s="438"/>
      <c r="J61" s="438"/>
      <c r="K61" s="439"/>
      <c r="L61" s="440"/>
      <c r="M61" s="438"/>
      <c r="N61" s="438"/>
      <c r="O61" s="438"/>
      <c r="P61" s="439"/>
      <c r="Q61" s="178"/>
    </row>
    <row r="62" spans="1:17" ht="15.75" customHeight="1">
      <c r="A62" s="346">
        <v>39</v>
      </c>
      <c r="B62" s="451" t="s">
        <v>315</v>
      </c>
      <c r="C62" s="431">
        <v>4864824</v>
      </c>
      <c r="D62" s="460" t="s">
        <v>12</v>
      </c>
      <c r="E62" s="422" t="s">
        <v>354</v>
      </c>
      <c r="F62" s="431">
        <v>100</v>
      </c>
      <c r="G62" s="437">
        <v>2172</v>
      </c>
      <c r="H62" s="347">
        <v>2172</v>
      </c>
      <c r="I62" s="438">
        <f t="shared" si="4"/>
        <v>0</v>
      </c>
      <c r="J62" s="438">
        <f t="shared" si="0"/>
        <v>0</v>
      </c>
      <c r="K62" s="439">
        <f t="shared" si="1"/>
        <v>0</v>
      </c>
      <c r="L62" s="437">
        <v>78553</v>
      </c>
      <c r="M62" s="347">
        <v>78711</v>
      </c>
      <c r="N62" s="438">
        <f>L62-M62</f>
        <v>-158</v>
      </c>
      <c r="O62" s="438">
        <f t="shared" si="2"/>
        <v>-15800</v>
      </c>
      <c r="P62" s="439">
        <f t="shared" si="3"/>
        <v>-0.0158</v>
      </c>
      <c r="Q62" s="178"/>
    </row>
    <row r="63" spans="1:17" ht="15.75" customHeight="1">
      <c r="A63" s="346"/>
      <c r="B63" s="451"/>
      <c r="C63" s="431"/>
      <c r="D63" s="459"/>
      <c r="E63" s="422"/>
      <c r="F63" s="431"/>
      <c r="G63" s="437"/>
      <c r="H63" s="438"/>
      <c r="I63" s="438"/>
      <c r="J63" s="438"/>
      <c r="K63" s="439"/>
      <c r="L63" s="437"/>
      <c r="M63" s="438"/>
      <c r="N63" s="438"/>
      <c r="O63" s="438"/>
      <c r="P63" s="439"/>
      <c r="Q63" s="178"/>
    </row>
    <row r="64" spans="1:17" ht="15.75" customHeight="1">
      <c r="A64" s="346"/>
      <c r="B64" s="376" t="s">
        <v>54</v>
      </c>
      <c r="C64" s="432"/>
      <c r="D64" s="463"/>
      <c r="E64" s="463"/>
      <c r="F64" s="432"/>
      <c r="G64" s="437"/>
      <c r="H64" s="438"/>
      <c r="I64" s="438"/>
      <c r="J64" s="438"/>
      <c r="K64" s="439"/>
      <c r="L64" s="437"/>
      <c r="M64" s="438"/>
      <c r="N64" s="438"/>
      <c r="O64" s="438"/>
      <c r="P64" s="439"/>
      <c r="Q64" s="178"/>
    </row>
    <row r="65" spans="1:17" ht="15.75" customHeight="1">
      <c r="A65" s="346">
        <v>40</v>
      </c>
      <c r="B65" s="456" t="s">
        <v>55</v>
      </c>
      <c r="C65" s="432">
        <v>4865090</v>
      </c>
      <c r="D65" s="464" t="s">
        <v>12</v>
      </c>
      <c r="E65" s="422" t="s">
        <v>354</v>
      </c>
      <c r="F65" s="432">
        <v>100</v>
      </c>
      <c r="G65" s="437">
        <v>9424</v>
      </c>
      <c r="H65" s="438">
        <v>9435</v>
      </c>
      <c r="I65" s="438">
        <f>G65-H65</f>
        <v>-11</v>
      </c>
      <c r="J65" s="438">
        <f>$F65*I65</f>
        <v>-1100</v>
      </c>
      <c r="K65" s="439">
        <f>J65/1000000</f>
        <v>-0.0011</v>
      </c>
      <c r="L65" s="437">
        <v>29048</v>
      </c>
      <c r="M65" s="438">
        <v>29071</v>
      </c>
      <c r="N65" s="438">
        <f>L65-M65</f>
        <v>-23</v>
      </c>
      <c r="O65" s="438">
        <f>$F65*N65</f>
        <v>-2300</v>
      </c>
      <c r="P65" s="439">
        <f>O65/1000000</f>
        <v>-0.0023</v>
      </c>
      <c r="Q65" s="537"/>
    </row>
    <row r="66" spans="1:17" ht="15.75" customHeight="1">
      <c r="A66" s="346">
        <v>41</v>
      </c>
      <c r="B66" s="456" t="s">
        <v>56</v>
      </c>
      <c r="C66" s="432">
        <v>4902519</v>
      </c>
      <c r="D66" s="464" t="s">
        <v>12</v>
      </c>
      <c r="E66" s="422" t="s">
        <v>354</v>
      </c>
      <c r="F66" s="432">
        <v>100</v>
      </c>
      <c r="G66" s="437">
        <v>10882</v>
      </c>
      <c r="H66" s="438">
        <v>10872</v>
      </c>
      <c r="I66" s="438">
        <f>G66-H66</f>
        <v>10</v>
      </c>
      <c r="J66" s="438">
        <f>$F66*I66</f>
        <v>1000</v>
      </c>
      <c r="K66" s="439">
        <f>J66/1000000</f>
        <v>0.001</v>
      </c>
      <c r="L66" s="437">
        <v>54688</v>
      </c>
      <c r="M66" s="438">
        <v>53228</v>
      </c>
      <c r="N66" s="438">
        <f>L66-M66</f>
        <v>1460</v>
      </c>
      <c r="O66" s="438">
        <f>$F66*N66</f>
        <v>146000</v>
      </c>
      <c r="P66" s="439">
        <f>O66/1000000</f>
        <v>0.146</v>
      </c>
      <c r="Q66" s="178"/>
    </row>
    <row r="67" spans="1:17" ht="15.75" customHeight="1">
      <c r="A67" s="346">
        <v>42</v>
      </c>
      <c r="B67" s="456" t="s">
        <v>57</v>
      </c>
      <c r="C67" s="432">
        <v>4902520</v>
      </c>
      <c r="D67" s="464" t="s">
        <v>12</v>
      </c>
      <c r="E67" s="422" t="s">
        <v>354</v>
      </c>
      <c r="F67" s="432">
        <v>100</v>
      </c>
      <c r="G67" s="437">
        <v>16995</v>
      </c>
      <c r="H67" s="438">
        <v>16575</v>
      </c>
      <c r="I67" s="438">
        <f>G67-H67</f>
        <v>420</v>
      </c>
      <c r="J67" s="438">
        <f>$F67*I67</f>
        <v>42000</v>
      </c>
      <c r="K67" s="439">
        <f>J67/1000000</f>
        <v>0.042</v>
      </c>
      <c r="L67" s="437">
        <v>57494</v>
      </c>
      <c r="M67" s="438">
        <v>56643</v>
      </c>
      <c r="N67" s="438">
        <f>L67-M67</f>
        <v>851</v>
      </c>
      <c r="O67" s="438">
        <f>$F67*N67</f>
        <v>85100</v>
      </c>
      <c r="P67" s="439">
        <f>O67/1000000</f>
        <v>0.0851</v>
      </c>
      <c r="Q67" s="178"/>
    </row>
    <row r="68" spans="1:17" ht="15.75" customHeight="1">
      <c r="A68" s="346"/>
      <c r="B68" s="376" t="s">
        <v>58</v>
      </c>
      <c r="C68" s="432"/>
      <c r="D68" s="463"/>
      <c r="E68" s="463"/>
      <c r="F68" s="432"/>
      <c r="G68" s="437"/>
      <c r="H68" s="438"/>
      <c r="I68" s="438"/>
      <c r="J68" s="438"/>
      <c r="K68" s="439"/>
      <c r="L68" s="437"/>
      <c r="M68" s="438"/>
      <c r="N68" s="438"/>
      <c r="O68" s="438"/>
      <c r="P68" s="439"/>
      <c r="Q68" s="178"/>
    </row>
    <row r="69" spans="1:17" ht="15.75" customHeight="1">
      <c r="A69" s="346">
        <v>43</v>
      </c>
      <c r="B69" s="456" t="s">
        <v>59</v>
      </c>
      <c r="C69" s="432">
        <v>4902521</v>
      </c>
      <c r="D69" s="464" t="s">
        <v>12</v>
      </c>
      <c r="E69" s="422" t="s">
        <v>354</v>
      </c>
      <c r="F69" s="432">
        <v>100</v>
      </c>
      <c r="G69" s="437">
        <v>43026</v>
      </c>
      <c r="H69" s="438">
        <v>43012</v>
      </c>
      <c r="I69" s="438">
        <f aca="true" t="shared" si="6" ref="I69:I75">G69-H69</f>
        <v>14</v>
      </c>
      <c r="J69" s="438">
        <f aca="true" t="shared" si="7" ref="J69:J75">$F69*I69</f>
        <v>1400</v>
      </c>
      <c r="K69" s="439">
        <f aca="true" t="shared" si="8" ref="K69:K75">J69/1000000</f>
        <v>0.0014</v>
      </c>
      <c r="L69" s="437">
        <v>21121</v>
      </c>
      <c r="M69" s="438">
        <v>20088</v>
      </c>
      <c r="N69" s="438">
        <f aca="true" t="shared" si="9" ref="N69:N75">L69-M69</f>
        <v>1033</v>
      </c>
      <c r="O69" s="438">
        <f aca="true" t="shared" si="10" ref="O69:O75">$F69*N69</f>
        <v>103300</v>
      </c>
      <c r="P69" s="439">
        <f aca="true" t="shared" si="11" ref="P69:P75">O69/1000000</f>
        <v>0.1033</v>
      </c>
      <c r="Q69" s="178"/>
    </row>
    <row r="70" spans="1:17" ht="15.75" customHeight="1">
      <c r="A70" s="346">
        <v>44</v>
      </c>
      <c r="B70" s="456" t="s">
        <v>60</v>
      </c>
      <c r="C70" s="432">
        <v>4902522</v>
      </c>
      <c r="D70" s="464" t="s">
        <v>12</v>
      </c>
      <c r="E70" s="422" t="s">
        <v>354</v>
      </c>
      <c r="F70" s="432">
        <v>100</v>
      </c>
      <c r="G70" s="437">
        <v>840</v>
      </c>
      <c r="H70" s="438">
        <v>840</v>
      </c>
      <c r="I70" s="438">
        <f t="shared" si="6"/>
        <v>0</v>
      </c>
      <c r="J70" s="438">
        <f t="shared" si="7"/>
        <v>0</v>
      </c>
      <c r="K70" s="439">
        <f t="shared" si="8"/>
        <v>0</v>
      </c>
      <c r="L70" s="437">
        <v>185</v>
      </c>
      <c r="M70" s="438">
        <v>185</v>
      </c>
      <c r="N70" s="438">
        <f t="shared" si="9"/>
        <v>0</v>
      </c>
      <c r="O70" s="438">
        <f t="shared" si="10"/>
        <v>0</v>
      </c>
      <c r="P70" s="439">
        <f t="shared" si="11"/>
        <v>0</v>
      </c>
      <c r="Q70" s="178"/>
    </row>
    <row r="71" spans="1:17" ht="15.75" customHeight="1">
      <c r="A71" s="346">
        <v>45</v>
      </c>
      <c r="B71" s="456" t="s">
        <v>61</v>
      </c>
      <c r="C71" s="432">
        <v>4902523</v>
      </c>
      <c r="D71" s="464" t="s">
        <v>12</v>
      </c>
      <c r="E71" s="422" t="s">
        <v>354</v>
      </c>
      <c r="F71" s="432">
        <v>100</v>
      </c>
      <c r="G71" s="437">
        <v>999815</v>
      </c>
      <c r="H71" s="438">
        <v>999815</v>
      </c>
      <c r="I71" s="438">
        <f t="shared" si="6"/>
        <v>0</v>
      </c>
      <c r="J71" s="438">
        <f t="shared" si="7"/>
        <v>0</v>
      </c>
      <c r="K71" s="439">
        <f t="shared" si="8"/>
        <v>0</v>
      </c>
      <c r="L71" s="437">
        <v>999943</v>
      </c>
      <c r="M71" s="438">
        <v>999943</v>
      </c>
      <c r="N71" s="438">
        <f t="shared" si="9"/>
        <v>0</v>
      </c>
      <c r="O71" s="438">
        <f t="shared" si="10"/>
        <v>0</v>
      </c>
      <c r="P71" s="439">
        <f t="shared" si="11"/>
        <v>0</v>
      </c>
      <c r="Q71" s="178"/>
    </row>
    <row r="72" spans="1:17" ht="15.75" customHeight="1">
      <c r="A72" s="346">
        <v>46</v>
      </c>
      <c r="B72" s="456" t="s">
        <v>62</v>
      </c>
      <c r="C72" s="432">
        <v>4902547</v>
      </c>
      <c r="D72" s="464" t="s">
        <v>12</v>
      </c>
      <c r="E72" s="422" t="s">
        <v>354</v>
      </c>
      <c r="F72" s="432">
        <v>100</v>
      </c>
      <c r="G72" s="440">
        <v>5885</v>
      </c>
      <c r="H72" s="441">
        <v>5885</v>
      </c>
      <c r="I72" s="441">
        <f>G72-H72</f>
        <v>0</v>
      </c>
      <c r="J72" s="441">
        <f>$F72*I72</f>
        <v>0</v>
      </c>
      <c r="K72" s="448">
        <f>J72/1000000</f>
        <v>0</v>
      </c>
      <c r="L72" s="440">
        <v>8891</v>
      </c>
      <c r="M72" s="441">
        <v>8891</v>
      </c>
      <c r="N72" s="441">
        <f>L72-M72</f>
        <v>0</v>
      </c>
      <c r="O72" s="441">
        <f>$F72*N72</f>
        <v>0</v>
      </c>
      <c r="P72" s="448">
        <f>O72/1000000</f>
        <v>0</v>
      </c>
      <c r="Q72" s="550" t="s">
        <v>428</v>
      </c>
    </row>
    <row r="73" spans="1:17" ht="15.75" customHeight="1">
      <c r="A73" s="346">
        <v>47</v>
      </c>
      <c r="B73" s="456" t="s">
        <v>63</v>
      </c>
      <c r="C73" s="432">
        <v>4902605</v>
      </c>
      <c r="D73" s="464" t="s">
        <v>12</v>
      </c>
      <c r="E73" s="422" t="s">
        <v>354</v>
      </c>
      <c r="F73" s="734">
        <v>1333.33</v>
      </c>
      <c r="G73" s="437">
        <v>0</v>
      </c>
      <c r="H73" s="438">
        <v>0</v>
      </c>
      <c r="I73" s="438">
        <f t="shared" si="6"/>
        <v>0</v>
      </c>
      <c r="J73" s="438">
        <f t="shared" si="7"/>
        <v>0</v>
      </c>
      <c r="K73" s="439">
        <f t="shared" si="8"/>
        <v>0</v>
      </c>
      <c r="L73" s="437">
        <v>0</v>
      </c>
      <c r="M73" s="438">
        <v>0</v>
      </c>
      <c r="N73" s="438">
        <f t="shared" si="9"/>
        <v>0</v>
      </c>
      <c r="O73" s="438">
        <f t="shared" si="10"/>
        <v>0</v>
      </c>
      <c r="P73" s="439">
        <f t="shared" si="11"/>
        <v>0</v>
      </c>
      <c r="Q73" s="748"/>
    </row>
    <row r="74" spans="1:17" ht="15.75" customHeight="1">
      <c r="A74" s="346">
        <v>48</v>
      </c>
      <c r="B74" s="456" t="s">
        <v>64</v>
      </c>
      <c r="C74" s="432">
        <v>4902526</v>
      </c>
      <c r="D74" s="464" t="s">
        <v>12</v>
      </c>
      <c r="E74" s="422" t="s">
        <v>354</v>
      </c>
      <c r="F74" s="432">
        <v>100</v>
      </c>
      <c r="G74" s="437">
        <v>17428</v>
      </c>
      <c r="H74" s="438">
        <v>17342</v>
      </c>
      <c r="I74" s="438">
        <f t="shared" si="6"/>
        <v>86</v>
      </c>
      <c r="J74" s="438">
        <f t="shared" si="7"/>
        <v>8600</v>
      </c>
      <c r="K74" s="439">
        <f t="shared" si="8"/>
        <v>0.0086</v>
      </c>
      <c r="L74" s="437">
        <v>18480</v>
      </c>
      <c r="M74" s="438">
        <v>17870</v>
      </c>
      <c r="N74" s="438">
        <f t="shared" si="9"/>
        <v>610</v>
      </c>
      <c r="O74" s="438">
        <f t="shared" si="10"/>
        <v>61000</v>
      </c>
      <c r="P74" s="439">
        <f t="shared" si="11"/>
        <v>0.061</v>
      </c>
      <c r="Q74" s="178"/>
    </row>
    <row r="75" spans="1:17" s="723" customFormat="1" ht="15.75" customHeight="1">
      <c r="A75" s="346">
        <v>49</v>
      </c>
      <c r="B75" s="456" t="s">
        <v>65</v>
      </c>
      <c r="C75" s="432">
        <v>4902529</v>
      </c>
      <c r="D75" s="464" t="s">
        <v>12</v>
      </c>
      <c r="E75" s="422" t="s">
        <v>354</v>
      </c>
      <c r="F75" s="734">
        <v>44.44</v>
      </c>
      <c r="G75" s="440">
        <v>998213</v>
      </c>
      <c r="H75" s="441">
        <v>998319</v>
      </c>
      <c r="I75" s="441">
        <f t="shared" si="6"/>
        <v>-106</v>
      </c>
      <c r="J75" s="441">
        <f t="shared" si="7"/>
        <v>-4710.639999999999</v>
      </c>
      <c r="K75" s="757">
        <f t="shared" si="8"/>
        <v>-0.0047106399999999994</v>
      </c>
      <c r="L75" s="440">
        <v>293</v>
      </c>
      <c r="M75" s="441">
        <v>324</v>
      </c>
      <c r="N75" s="441">
        <f t="shared" si="9"/>
        <v>-31</v>
      </c>
      <c r="O75" s="441">
        <f t="shared" si="10"/>
        <v>-1377.6399999999999</v>
      </c>
      <c r="P75" s="758">
        <f t="shared" si="11"/>
        <v>-0.0013776399999999999</v>
      </c>
      <c r="Q75" s="736"/>
    </row>
    <row r="76" spans="1:17" ht="15.75" customHeight="1">
      <c r="A76" s="346"/>
      <c r="B76" s="376" t="s">
        <v>66</v>
      </c>
      <c r="C76" s="432"/>
      <c r="D76" s="463"/>
      <c r="E76" s="463"/>
      <c r="F76" s="432"/>
      <c r="G76" s="437"/>
      <c r="H76" s="438"/>
      <c r="I76" s="438"/>
      <c r="J76" s="438"/>
      <c r="K76" s="439"/>
      <c r="L76" s="437"/>
      <c r="M76" s="438"/>
      <c r="N76" s="438"/>
      <c r="O76" s="438"/>
      <c r="P76" s="439"/>
      <c r="Q76" s="178"/>
    </row>
    <row r="77" spans="1:17" ht="15.75" customHeight="1">
      <c r="A77" s="346">
        <v>50</v>
      </c>
      <c r="B77" s="456" t="s">
        <v>67</v>
      </c>
      <c r="C77" s="432">
        <v>4865091</v>
      </c>
      <c r="D77" s="464" t="s">
        <v>12</v>
      </c>
      <c r="E77" s="422" t="s">
        <v>354</v>
      </c>
      <c r="F77" s="432">
        <v>500</v>
      </c>
      <c r="G77" s="437">
        <v>5629</v>
      </c>
      <c r="H77" s="438">
        <v>5629</v>
      </c>
      <c r="I77" s="438">
        <f>G77-H77</f>
        <v>0</v>
      </c>
      <c r="J77" s="438">
        <f>$F77*I77</f>
        <v>0</v>
      </c>
      <c r="K77" s="439">
        <f>J77/1000000</f>
        <v>0</v>
      </c>
      <c r="L77" s="437">
        <v>29995</v>
      </c>
      <c r="M77" s="438">
        <v>29272</v>
      </c>
      <c r="N77" s="438">
        <f>L77-M77</f>
        <v>723</v>
      </c>
      <c r="O77" s="438">
        <f>$F77*N77</f>
        <v>361500</v>
      </c>
      <c r="P77" s="439">
        <f>O77/1000000</f>
        <v>0.3615</v>
      </c>
      <c r="Q77" s="568"/>
    </row>
    <row r="78" spans="1:17" ht="15.75" customHeight="1">
      <c r="A78" s="346">
        <v>51</v>
      </c>
      <c r="B78" s="456" t="s">
        <v>68</v>
      </c>
      <c r="C78" s="432">
        <v>4902530</v>
      </c>
      <c r="D78" s="464" t="s">
        <v>12</v>
      </c>
      <c r="E78" s="422" t="s">
        <v>354</v>
      </c>
      <c r="F78" s="432">
        <v>500</v>
      </c>
      <c r="G78" s="437">
        <v>3786</v>
      </c>
      <c r="H78" s="438">
        <v>3786</v>
      </c>
      <c r="I78" s="438">
        <f>G78-H78</f>
        <v>0</v>
      </c>
      <c r="J78" s="438">
        <f>$F78*I78</f>
        <v>0</v>
      </c>
      <c r="K78" s="439">
        <f>J78/1000000</f>
        <v>0</v>
      </c>
      <c r="L78" s="437">
        <v>27632</v>
      </c>
      <c r="M78" s="438">
        <v>27152</v>
      </c>
      <c r="N78" s="438">
        <f>L78-M78</f>
        <v>480</v>
      </c>
      <c r="O78" s="438">
        <f>$F78*N78</f>
        <v>240000</v>
      </c>
      <c r="P78" s="439">
        <f>O78/1000000</f>
        <v>0.24</v>
      </c>
      <c r="Q78" s="178"/>
    </row>
    <row r="79" spans="1:17" ht="15.75" customHeight="1">
      <c r="A79" s="346">
        <v>52</v>
      </c>
      <c r="B79" s="456" t="s">
        <v>69</v>
      </c>
      <c r="C79" s="432">
        <v>4902531</v>
      </c>
      <c r="D79" s="464" t="s">
        <v>12</v>
      </c>
      <c r="E79" s="422" t="s">
        <v>354</v>
      </c>
      <c r="F79" s="432">
        <v>500</v>
      </c>
      <c r="G79" s="437">
        <v>6037</v>
      </c>
      <c r="H79" s="438">
        <v>6013</v>
      </c>
      <c r="I79" s="438">
        <f>G79-H79</f>
        <v>24</v>
      </c>
      <c r="J79" s="438">
        <f>$F79*I79</f>
        <v>12000</v>
      </c>
      <c r="K79" s="439">
        <f>J79/1000000</f>
        <v>0.012</v>
      </c>
      <c r="L79" s="437">
        <v>14710</v>
      </c>
      <c r="M79" s="438">
        <v>14601</v>
      </c>
      <c r="N79" s="438">
        <f>L79-M79</f>
        <v>109</v>
      </c>
      <c r="O79" s="438">
        <f>$F79*N79</f>
        <v>54500</v>
      </c>
      <c r="P79" s="439">
        <f>O79/1000000</f>
        <v>0.0545</v>
      </c>
      <c r="Q79" s="178"/>
    </row>
    <row r="80" spans="1:17" ht="15.75" customHeight="1">
      <c r="A80" s="346">
        <v>53</v>
      </c>
      <c r="B80" s="456" t="s">
        <v>70</v>
      </c>
      <c r="C80" s="432">
        <v>4865072</v>
      </c>
      <c r="D80" s="464" t="s">
        <v>12</v>
      </c>
      <c r="E80" s="422" t="s">
        <v>354</v>
      </c>
      <c r="F80" s="734">
        <v>666.6666666666666</v>
      </c>
      <c r="G80" s="440">
        <v>1032</v>
      </c>
      <c r="H80" s="441">
        <v>1010</v>
      </c>
      <c r="I80" s="441">
        <f>G80-H80</f>
        <v>22</v>
      </c>
      <c r="J80" s="441">
        <f>$F80*I80</f>
        <v>14666.666666666666</v>
      </c>
      <c r="K80" s="758">
        <f>J80/1000000</f>
        <v>0.014666666666666666</v>
      </c>
      <c r="L80" s="440">
        <v>754</v>
      </c>
      <c r="M80" s="441">
        <v>579</v>
      </c>
      <c r="N80" s="441">
        <f>L80-M80</f>
        <v>175</v>
      </c>
      <c r="O80" s="441">
        <f>$F80*N80</f>
        <v>116666.66666666666</v>
      </c>
      <c r="P80" s="758">
        <f>O80/1000000</f>
        <v>0.11666666666666665</v>
      </c>
      <c r="Q80" s="733"/>
    </row>
    <row r="81" spans="1:17" ht="15.75" customHeight="1">
      <c r="A81" s="346"/>
      <c r="B81" s="376" t="s">
        <v>72</v>
      </c>
      <c r="C81" s="432"/>
      <c r="D81" s="463"/>
      <c r="E81" s="463"/>
      <c r="F81" s="432"/>
      <c r="G81" s="437"/>
      <c r="H81" s="438"/>
      <c r="I81" s="438"/>
      <c r="J81" s="438"/>
      <c r="K81" s="439"/>
      <c r="L81" s="437"/>
      <c r="M81" s="438"/>
      <c r="N81" s="438"/>
      <c r="O81" s="438"/>
      <c r="P81" s="439"/>
      <c r="Q81" s="178"/>
    </row>
    <row r="82" spans="1:17" ht="15.75" customHeight="1">
      <c r="A82" s="346">
        <v>54</v>
      </c>
      <c r="B82" s="456" t="s">
        <v>65</v>
      </c>
      <c r="C82" s="432">
        <v>4902535</v>
      </c>
      <c r="D82" s="464" t="s">
        <v>12</v>
      </c>
      <c r="E82" s="422" t="s">
        <v>354</v>
      </c>
      <c r="F82" s="432">
        <v>100</v>
      </c>
      <c r="G82" s="437">
        <v>993037</v>
      </c>
      <c r="H82" s="438">
        <v>993037</v>
      </c>
      <c r="I82" s="438">
        <f aca="true" t="shared" si="12" ref="I82:I87">G82-H82</f>
        <v>0</v>
      </c>
      <c r="J82" s="438">
        <f aca="true" t="shared" si="13" ref="J82:J87">$F82*I82</f>
        <v>0</v>
      </c>
      <c r="K82" s="439">
        <f aca="true" t="shared" si="14" ref="K82:K87">J82/1000000</f>
        <v>0</v>
      </c>
      <c r="L82" s="437">
        <v>5873</v>
      </c>
      <c r="M82" s="438">
        <v>5895</v>
      </c>
      <c r="N82" s="438">
        <f aca="true" t="shared" si="15" ref="N82:N87">L82-M82</f>
        <v>-22</v>
      </c>
      <c r="O82" s="438">
        <f aca="true" t="shared" si="16" ref="O82:O87">$F82*N82</f>
        <v>-2200</v>
      </c>
      <c r="P82" s="439">
        <f aca="true" t="shared" si="17" ref="P82:P87">O82/1000000</f>
        <v>-0.0022</v>
      </c>
      <c r="Q82" s="178"/>
    </row>
    <row r="83" spans="1:17" ht="15.75" customHeight="1">
      <c r="A83" s="346">
        <v>55</v>
      </c>
      <c r="B83" s="456" t="s">
        <v>73</v>
      </c>
      <c r="C83" s="432">
        <v>4902536</v>
      </c>
      <c r="D83" s="464" t="s">
        <v>12</v>
      </c>
      <c r="E83" s="422" t="s">
        <v>354</v>
      </c>
      <c r="F83" s="432">
        <v>100</v>
      </c>
      <c r="G83" s="437">
        <v>7788</v>
      </c>
      <c r="H83" s="438">
        <v>7788</v>
      </c>
      <c r="I83" s="438">
        <f t="shared" si="12"/>
        <v>0</v>
      </c>
      <c r="J83" s="438">
        <f t="shared" si="13"/>
        <v>0</v>
      </c>
      <c r="K83" s="439">
        <f t="shared" si="14"/>
        <v>0</v>
      </c>
      <c r="L83" s="437">
        <v>15304</v>
      </c>
      <c r="M83" s="438">
        <v>15331</v>
      </c>
      <c r="N83" s="438">
        <f t="shared" si="15"/>
        <v>-27</v>
      </c>
      <c r="O83" s="438">
        <f t="shared" si="16"/>
        <v>-2700</v>
      </c>
      <c r="P83" s="439">
        <f t="shared" si="17"/>
        <v>-0.0027</v>
      </c>
      <c r="Q83" s="178"/>
    </row>
    <row r="84" spans="1:17" ht="15.75" customHeight="1">
      <c r="A84" s="346">
        <v>56</v>
      </c>
      <c r="B84" s="456" t="s">
        <v>86</v>
      </c>
      <c r="C84" s="432">
        <v>4902537</v>
      </c>
      <c r="D84" s="464" t="s">
        <v>12</v>
      </c>
      <c r="E84" s="422" t="s">
        <v>354</v>
      </c>
      <c r="F84" s="432">
        <v>100</v>
      </c>
      <c r="G84" s="437">
        <v>23520</v>
      </c>
      <c r="H84" s="438">
        <v>23520</v>
      </c>
      <c r="I84" s="438">
        <f t="shared" si="12"/>
        <v>0</v>
      </c>
      <c r="J84" s="438">
        <f t="shared" si="13"/>
        <v>0</v>
      </c>
      <c r="K84" s="439">
        <f t="shared" si="14"/>
        <v>0</v>
      </c>
      <c r="L84" s="437">
        <v>55607</v>
      </c>
      <c r="M84" s="438">
        <v>54290</v>
      </c>
      <c r="N84" s="438">
        <f t="shared" si="15"/>
        <v>1317</v>
      </c>
      <c r="O84" s="438">
        <f t="shared" si="16"/>
        <v>131700</v>
      </c>
      <c r="P84" s="439">
        <f t="shared" si="17"/>
        <v>0.1317</v>
      </c>
      <c r="Q84" s="178"/>
    </row>
    <row r="85" spans="1:17" ht="15.75" customHeight="1">
      <c r="A85" s="346">
        <v>57</v>
      </c>
      <c r="B85" s="456" t="s">
        <v>74</v>
      </c>
      <c r="C85" s="432">
        <v>4902579</v>
      </c>
      <c r="D85" s="464" t="s">
        <v>12</v>
      </c>
      <c r="E85" s="422" t="s">
        <v>354</v>
      </c>
      <c r="F85" s="432">
        <v>100</v>
      </c>
      <c r="G85" s="440">
        <v>4503</v>
      </c>
      <c r="H85" s="441">
        <v>4517</v>
      </c>
      <c r="I85" s="441">
        <f>G85-H85</f>
        <v>-14</v>
      </c>
      <c r="J85" s="441">
        <f t="shared" si="13"/>
        <v>-1400</v>
      </c>
      <c r="K85" s="448">
        <f t="shared" si="14"/>
        <v>-0.0014</v>
      </c>
      <c r="L85" s="440">
        <v>999979</v>
      </c>
      <c r="M85" s="441">
        <v>999996</v>
      </c>
      <c r="N85" s="441">
        <f>L85-M85</f>
        <v>-17</v>
      </c>
      <c r="O85" s="441">
        <f t="shared" si="16"/>
        <v>-1700</v>
      </c>
      <c r="P85" s="448">
        <f t="shared" si="17"/>
        <v>-0.0017</v>
      </c>
      <c r="Q85" s="568"/>
    </row>
    <row r="86" spans="1:17" ht="15.75" customHeight="1">
      <c r="A86" s="346">
        <v>58</v>
      </c>
      <c r="B86" s="456" t="s">
        <v>75</v>
      </c>
      <c r="C86" s="432">
        <v>4902539</v>
      </c>
      <c r="D86" s="464" t="s">
        <v>12</v>
      </c>
      <c r="E86" s="422" t="s">
        <v>354</v>
      </c>
      <c r="F86" s="432">
        <v>100</v>
      </c>
      <c r="G86" s="437">
        <v>998630</v>
      </c>
      <c r="H86" s="438">
        <v>998630</v>
      </c>
      <c r="I86" s="438">
        <f t="shared" si="12"/>
        <v>0</v>
      </c>
      <c r="J86" s="438">
        <f t="shared" si="13"/>
        <v>0</v>
      </c>
      <c r="K86" s="439">
        <f t="shared" si="14"/>
        <v>0</v>
      </c>
      <c r="L86" s="437">
        <v>102</v>
      </c>
      <c r="M86" s="438">
        <v>126</v>
      </c>
      <c r="N86" s="438">
        <f t="shared" si="15"/>
        <v>-24</v>
      </c>
      <c r="O86" s="438">
        <f t="shared" si="16"/>
        <v>-2400</v>
      </c>
      <c r="P86" s="439">
        <f t="shared" si="17"/>
        <v>-0.0024</v>
      </c>
      <c r="Q86" s="178"/>
    </row>
    <row r="87" spans="1:17" ht="15.75" customHeight="1">
      <c r="A87" s="346">
        <v>59</v>
      </c>
      <c r="B87" s="456" t="s">
        <v>61</v>
      </c>
      <c r="C87" s="432">
        <v>4902540</v>
      </c>
      <c r="D87" s="464" t="s">
        <v>12</v>
      </c>
      <c r="E87" s="422" t="s">
        <v>354</v>
      </c>
      <c r="F87" s="432">
        <v>100</v>
      </c>
      <c r="G87" s="437">
        <v>15</v>
      </c>
      <c r="H87" s="438">
        <v>15</v>
      </c>
      <c r="I87" s="438">
        <f t="shared" si="12"/>
        <v>0</v>
      </c>
      <c r="J87" s="438">
        <f t="shared" si="13"/>
        <v>0</v>
      </c>
      <c r="K87" s="439">
        <f t="shared" si="14"/>
        <v>0</v>
      </c>
      <c r="L87" s="437">
        <v>13398</v>
      </c>
      <c r="M87" s="438">
        <v>13398</v>
      </c>
      <c r="N87" s="438">
        <f t="shared" si="15"/>
        <v>0</v>
      </c>
      <c r="O87" s="438">
        <f t="shared" si="16"/>
        <v>0</v>
      </c>
      <c r="P87" s="439">
        <f t="shared" si="17"/>
        <v>0</v>
      </c>
      <c r="Q87" s="178"/>
    </row>
    <row r="88" spans="1:17" ht="15.75" customHeight="1">
      <c r="A88" s="346"/>
      <c r="B88" s="376" t="s">
        <v>76</v>
      </c>
      <c r="C88" s="432"/>
      <c r="D88" s="463"/>
      <c r="E88" s="463"/>
      <c r="F88" s="432"/>
      <c r="G88" s="437"/>
      <c r="H88" s="438"/>
      <c r="I88" s="438"/>
      <c r="J88" s="438"/>
      <c r="K88" s="439"/>
      <c r="L88" s="437"/>
      <c r="M88" s="438"/>
      <c r="N88" s="438"/>
      <c r="O88" s="438"/>
      <c r="P88" s="439"/>
      <c r="Q88" s="178"/>
    </row>
    <row r="89" spans="1:17" ht="15.75" customHeight="1">
      <c r="A89" s="346">
        <v>60</v>
      </c>
      <c r="B89" s="456" t="s">
        <v>77</v>
      </c>
      <c r="C89" s="432">
        <v>4902541</v>
      </c>
      <c r="D89" s="464" t="s">
        <v>12</v>
      </c>
      <c r="E89" s="422" t="s">
        <v>354</v>
      </c>
      <c r="F89" s="432">
        <v>100</v>
      </c>
      <c r="G89" s="346"/>
      <c r="H89" s="347"/>
      <c r="I89" s="438"/>
      <c r="J89" s="438"/>
      <c r="K89" s="439">
        <v>0.0424</v>
      </c>
      <c r="L89" s="346"/>
      <c r="M89" s="347"/>
      <c r="N89" s="438"/>
      <c r="O89" s="438"/>
      <c r="P89" s="18">
        <v>0.00784</v>
      </c>
      <c r="Q89" s="178" t="s">
        <v>433</v>
      </c>
    </row>
    <row r="90" spans="1:17" ht="15.75" customHeight="1">
      <c r="A90" s="346"/>
      <c r="B90" s="456" t="s">
        <v>77</v>
      </c>
      <c r="C90" s="432">
        <v>4902551</v>
      </c>
      <c r="D90" s="464" t="s">
        <v>12</v>
      </c>
      <c r="E90" s="422" t="s">
        <v>354</v>
      </c>
      <c r="F90" s="432">
        <v>100</v>
      </c>
      <c r="G90" s="440">
        <v>171015</v>
      </c>
      <c r="H90" s="441">
        <v>170920</v>
      </c>
      <c r="I90" s="441">
        <f>G90-H90</f>
        <v>95</v>
      </c>
      <c r="J90" s="441">
        <f>$F90*I90</f>
        <v>9500</v>
      </c>
      <c r="K90" s="448">
        <f>J90/1000000</f>
        <v>0.0095</v>
      </c>
      <c r="L90" s="440">
        <v>48852</v>
      </c>
      <c r="M90" s="441">
        <v>48719</v>
      </c>
      <c r="N90" s="441">
        <f>L90-M90</f>
        <v>133</v>
      </c>
      <c r="O90" s="441">
        <f>$F90*N90</f>
        <v>13300</v>
      </c>
      <c r="P90" s="448">
        <f>O90/1000000</f>
        <v>0.0133</v>
      </c>
      <c r="Q90" s="772" t="s">
        <v>425</v>
      </c>
    </row>
    <row r="91" spans="1:17" ht="15.75" customHeight="1">
      <c r="A91" s="346">
        <v>61</v>
      </c>
      <c r="B91" s="456" t="s">
        <v>78</v>
      </c>
      <c r="C91" s="432">
        <v>4902542</v>
      </c>
      <c r="D91" s="464" t="s">
        <v>12</v>
      </c>
      <c r="E91" s="422" t="s">
        <v>354</v>
      </c>
      <c r="F91" s="432">
        <v>100</v>
      </c>
      <c r="G91" s="437">
        <v>16055</v>
      </c>
      <c r="H91" s="438">
        <v>15830</v>
      </c>
      <c r="I91" s="438">
        <f>G91-H91</f>
        <v>225</v>
      </c>
      <c r="J91" s="438">
        <f>$F91*I91</f>
        <v>22500</v>
      </c>
      <c r="K91" s="439">
        <f>J91/1000000</f>
        <v>0.0225</v>
      </c>
      <c r="L91" s="437">
        <v>64119</v>
      </c>
      <c r="M91" s="438">
        <v>62968</v>
      </c>
      <c r="N91" s="438">
        <f>L91-M91</f>
        <v>1151</v>
      </c>
      <c r="O91" s="438">
        <f>$F91*N91</f>
        <v>115100</v>
      </c>
      <c r="P91" s="439">
        <f>O91/1000000</f>
        <v>0.1151</v>
      </c>
      <c r="Q91" s="178"/>
    </row>
    <row r="92" spans="1:17" ht="15.75" customHeight="1">
      <c r="A92" s="346">
        <v>62</v>
      </c>
      <c r="B92" s="456" t="s">
        <v>79</v>
      </c>
      <c r="C92" s="432">
        <v>4902544</v>
      </c>
      <c r="D92" s="464" t="s">
        <v>12</v>
      </c>
      <c r="E92" s="422" t="s">
        <v>354</v>
      </c>
      <c r="F92" s="432">
        <v>100</v>
      </c>
      <c r="G92" s="437">
        <v>2729</v>
      </c>
      <c r="H92" s="438">
        <v>2473</v>
      </c>
      <c r="I92" s="438">
        <f>G92-H92</f>
        <v>256</v>
      </c>
      <c r="J92" s="438">
        <f>$F92*I92</f>
        <v>25600</v>
      </c>
      <c r="K92" s="439">
        <f>J92/1000000</f>
        <v>0.0256</v>
      </c>
      <c r="L92" s="437">
        <v>986</v>
      </c>
      <c r="M92" s="438">
        <v>175</v>
      </c>
      <c r="N92" s="438">
        <f>L92-M92</f>
        <v>811</v>
      </c>
      <c r="O92" s="438">
        <f>$F92*N92</f>
        <v>81100</v>
      </c>
      <c r="P92" s="439">
        <f>O92/1000000</f>
        <v>0.0811</v>
      </c>
      <c r="Q92" s="178"/>
    </row>
    <row r="93" spans="1:17" ht="15.75" customHeight="1">
      <c r="A93" s="346"/>
      <c r="B93" s="376" t="s">
        <v>34</v>
      </c>
      <c r="C93" s="432"/>
      <c r="D93" s="463"/>
      <c r="E93" s="463"/>
      <c r="F93" s="432"/>
      <c r="G93" s="437"/>
      <c r="H93" s="438"/>
      <c r="I93" s="438"/>
      <c r="J93" s="438"/>
      <c r="K93" s="439"/>
      <c r="L93" s="437"/>
      <c r="M93" s="438"/>
      <c r="N93" s="438"/>
      <c r="O93" s="438"/>
      <c r="P93" s="439"/>
      <c r="Q93" s="178"/>
    </row>
    <row r="94" spans="1:17" ht="15.75" customHeight="1">
      <c r="A94" s="745">
        <v>63</v>
      </c>
      <c r="B94" s="456" t="s">
        <v>71</v>
      </c>
      <c r="C94" s="432">
        <v>4864807</v>
      </c>
      <c r="D94" s="464" t="s">
        <v>12</v>
      </c>
      <c r="E94" s="422" t="s">
        <v>354</v>
      </c>
      <c r="F94" s="432">
        <v>100</v>
      </c>
      <c r="G94" s="437">
        <v>149356</v>
      </c>
      <c r="H94" s="438">
        <v>149266</v>
      </c>
      <c r="I94" s="438">
        <f>G94-H94</f>
        <v>90</v>
      </c>
      <c r="J94" s="438">
        <f>$F94*I94</f>
        <v>9000</v>
      </c>
      <c r="K94" s="439">
        <f>J94/1000000</f>
        <v>0.009</v>
      </c>
      <c r="L94" s="437">
        <v>21853</v>
      </c>
      <c r="M94" s="438">
        <v>23639</v>
      </c>
      <c r="N94" s="438">
        <f>L94-M94</f>
        <v>-1786</v>
      </c>
      <c r="O94" s="438">
        <f>$F94*N94</f>
        <v>-178600</v>
      </c>
      <c r="P94" s="439">
        <f>O94/1000000</f>
        <v>-0.1786</v>
      </c>
      <c r="Q94" s="178"/>
    </row>
    <row r="95" spans="1:17" ht="15.75" customHeight="1">
      <c r="A95" s="745">
        <v>64</v>
      </c>
      <c r="B95" s="456" t="s">
        <v>249</v>
      </c>
      <c r="C95" s="432">
        <v>4865086</v>
      </c>
      <c r="D95" s="464" t="s">
        <v>12</v>
      </c>
      <c r="E95" s="422" t="s">
        <v>354</v>
      </c>
      <c r="F95" s="432">
        <v>100</v>
      </c>
      <c r="G95" s="437">
        <v>21575</v>
      </c>
      <c r="H95" s="438">
        <v>21574</v>
      </c>
      <c r="I95" s="438">
        <f>G95-H95</f>
        <v>1</v>
      </c>
      <c r="J95" s="438">
        <f>$F95*I95</f>
        <v>100</v>
      </c>
      <c r="K95" s="439">
        <f>J95/1000000</f>
        <v>0.0001</v>
      </c>
      <c r="L95" s="437">
        <v>43391</v>
      </c>
      <c r="M95" s="438">
        <v>42025</v>
      </c>
      <c r="N95" s="438">
        <f>L95-M95</f>
        <v>1366</v>
      </c>
      <c r="O95" s="438">
        <f>$F95*N95</f>
        <v>136600</v>
      </c>
      <c r="P95" s="439">
        <f>O95/1000000</f>
        <v>0.1366</v>
      </c>
      <c r="Q95" s="178"/>
    </row>
    <row r="96" spans="1:17" ht="15.75" customHeight="1">
      <c r="A96" s="745">
        <v>65</v>
      </c>
      <c r="B96" s="456" t="s">
        <v>84</v>
      </c>
      <c r="C96" s="432">
        <v>4902528</v>
      </c>
      <c r="D96" s="464" t="s">
        <v>12</v>
      </c>
      <c r="E96" s="422" t="s">
        <v>354</v>
      </c>
      <c r="F96" s="432">
        <v>-300</v>
      </c>
      <c r="G96" s="437">
        <v>2</v>
      </c>
      <c r="H96" s="438">
        <v>2</v>
      </c>
      <c r="I96" s="438">
        <f>G96-H96</f>
        <v>0</v>
      </c>
      <c r="J96" s="438">
        <f>$F96*I96</f>
        <v>0</v>
      </c>
      <c r="K96" s="439">
        <f>J96/1000000</f>
        <v>0</v>
      </c>
      <c r="L96" s="437">
        <v>238</v>
      </c>
      <c r="M96" s="438">
        <v>238</v>
      </c>
      <c r="N96" s="438">
        <f>L96-M96</f>
        <v>0</v>
      </c>
      <c r="O96" s="438">
        <f>$F96*N96</f>
        <v>0</v>
      </c>
      <c r="P96" s="439">
        <f>O96/1000000</f>
        <v>0</v>
      </c>
      <c r="Q96" s="550"/>
    </row>
    <row r="97" spans="1:17" ht="15.75" customHeight="1">
      <c r="A97" s="745"/>
      <c r="B97" s="452" t="s">
        <v>80</v>
      </c>
      <c r="C97" s="431"/>
      <c r="D97" s="459"/>
      <c r="E97" s="459"/>
      <c r="F97" s="431"/>
      <c r="G97" s="437"/>
      <c r="H97" s="438"/>
      <c r="I97" s="438"/>
      <c r="J97" s="438"/>
      <c r="K97" s="439"/>
      <c r="L97" s="437"/>
      <c r="M97" s="438"/>
      <c r="N97" s="438"/>
      <c r="O97" s="438"/>
      <c r="P97" s="439"/>
      <c r="Q97" s="178"/>
    </row>
    <row r="98" spans="1:17" ht="16.5">
      <c r="A98" s="746">
        <v>66</v>
      </c>
      <c r="B98" s="530" t="s">
        <v>81</v>
      </c>
      <c r="C98" s="431">
        <v>4902577</v>
      </c>
      <c r="D98" s="459" t="s">
        <v>12</v>
      </c>
      <c r="E98" s="422" t="s">
        <v>354</v>
      </c>
      <c r="F98" s="431">
        <v>-400</v>
      </c>
      <c r="G98" s="437">
        <v>995589</v>
      </c>
      <c r="H98" s="438">
        <v>995589</v>
      </c>
      <c r="I98" s="438">
        <f>G98-H98</f>
        <v>0</v>
      </c>
      <c r="J98" s="438">
        <f>$F98*I98</f>
        <v>0</v>
      </c>
      <c r="K98" s="439">
        <f>J98/1000000</f>
        <v>0</v>
      </c>
      <c r="L98" s="437">
        <v>50</v>
      </c>
      <c r="M98" s="438">
        <v>48</v>
      </c>
      <c r="N98" s="438">
        <f>L98-M98</f>
        <v>2</v>
      </c>
      <c r="O98" s="438">
        <f>$F98*N98</f>
        <v>-800</v>
      </c>
      <c r="P98" s="439">
        <f>O98/1000000</f>
        <v>-0.0008</v>
      </c>
      <c r="Q98" s="708"/>
    </row>
    <row r="99" spans="1:17" ht="16.5">
      <c r="A99" s="746">
        <v>67</v>
      </c>
      <c r="B99" s="530" t="s">
        <v>82</v>
      </c>
      <c r="C99" s="431">
        <v>4902516</v>
      </c>
      <c r="D99" s="459" t="s">
        <v>12</v>
      </c>
      <c r="E99" s="422" t="s">
        <v>354</v>
      </c>
      <c r="F99" s="431">
        <v>100</v>
      </c>
      <c r="G99" s="437">
        <v>999261</v>
      </c>
      <c r="H99" s="347">
        <v>999261</v>
      </c>
      <c r="I99" s="438">
        <f>G99-H99</f>
        <v>0</v>
      </c>
      <c r="J99" s="438">
        <f>$F99*I99</f>
        <v>0</v>
      </c>
      <c r="K99" s="439">
        <f>J99/1000000</f>
        <v>0</v>
      </c>
      <c r="L99" s="346">
        <v>999404</v>
      </c>
      <c r="M99" s="347">
        <v>999404</v>
      </c>
      <c r="N99" s="438">
        <f>L99-M99</f>
        <v>0</v>
      </c>
      <c r="O99" s="438">
        <f>$F99*N99</f>
        <v>0</v>
      </c>
      <c r="P99" s="439">
        <f>O99/1000000</f>
        <v>0</v>
      </c>
      <c r="Q99" s="178"/>
    </row>
    <row r="100" spans="1:17" ht="16.5">
      <c r="A100" s="746"/>
      <c r="B100" s="530" t="s">
        <v>82</v>
      </c>
      <c r="C100" s="431">
        <v>4902525</v>
      </c>
      <c r="D100" s="459" t="s">
        <v>12</v>
      </c>
      <c r="E100" s="422" t="s">
        <v>354</v>
      </c>
      <c r="F100" s="431">
        <v>400</v>
      </c>
      <c r="G100" s="440">
        <v>0</v>
      </c>
      <c r="H100" s="441">
        <v>0</v>
      </c>
      <c r="I100" s="441">
        <f>G100-H100</f>
        <v>0</v>
      </c>
      <c r="J100" s="441">
        <f>$F100*I100</f>
        <v>0</v>
      </c>
      <c r="K100" s="448">
        <f>J100/1000000</f>
        <v>0</v>
      </c>
      <c r="L100" s="440">
        <v>999998</v>
      </c>
      <c r="M100" s="441">
        <v>1000000</v>
      </c>
      <c r="N100" s="441">
        <f>L100-M100</f>
        <v>-2</v>
      </c>
      <c r="O100" s="441">
        <f>$F100*N100</f>
        <v>-800</v>
      </c>
      <c r="P100" s="448">
        <f>O100/1000000</f>
        <v>-0.0008</v>
      </c>
      <c r="Q100" s="550" t="s">
        <v>425</v>
      </c>
    </row>
    <row r="101" spans="1:17" ht="16.5">
      <c r="A101" s="746"/>
      <c r="B101" s="376" t="s">
        <v>400</v>
      </c>
      <c r="C101" s="431"/>
      <c r="D101" s="459"/>
      <c r="E101" s="422"/>
      <c r="F101" s="431"/>
      <c r="G101" s="437"/>
      <c r="H101" s="438"/>
      <c r="I101" s="438"/>
      <c r="J101" s="438"/>
      <c r="K101" s="439"/>
      <c r="L101" s="437"/>
      <c r="M101" s="438"/>
      <c r="N101" s="438"/>
      <c r="O101" s="438"/>
      <c r="P101" s="439"/>
      <c r="Q101" s="178"/>
    </row>
    <row r="102" spans="1:17" ht="18">
      <c r="A102" s="746">
        <v>68</v>
      </c>
      <c r="B102" s="456" t="s">
        <v>399</v>
      </c>
      <c r="C102" s="389">
        <v>5128444</v>
      </c>
      <c r="D102" s="149" t="s">
        <v>12</v>
      </c>
      <c r="E102" s="113" t="s">
        <v>354</v>
      </c>
      <c r="F102" s="579">
        <v>800</v>
      </c>
      <c r="G102" s="437">
        <v>992170</v>
      </c>
      <c r="H102" s="438">
        <v>992420</v>
      </c>
      <c r="I102" s="408">
        <f>G102-H102</f>
        <v>-250</v>
      </c>
      <c r="J102" s="408">
        <f>$F102*I102</f>
        <v>-200000</v>
      </c>
      <c r="K102" s="408">
        <f>J102/1000000</f>
        <v>-0.2</v>
      </c>
      <c r="L102" s="437">
        <v>269</v>
      </c>
      <c r="M102" s="438">
        <v>344</v>
      </c>
      <c r="N102" s="408">
        <f>L102-M102</f>
        <v>-75</v>
      </c>
      <c r="O102" s="408">
        <f>$F102*N102</f>
        <v>-60000</v>
      </c>
      <c r="P102" s="408">
        <f>O102/1000000</f>
        <v>-0.06</v>
      </c>
      <c r="Q102" s="178"/>
    </row>
    <row r="103" spans="1:17" ht="16.5">
      <c r="A103" s="746">
        <v>69</v>
      </c>
      <c r="B103" s="456" t="s">
        <v>410</v>
      </c>
      <c r="C103" s="431">
        <v>5100232</v>
      </c>
      <c r="D103" s="149" t="s">
        <v>12</v>
      </c>
      <c r="E103" s="113" t="s">
        <v>354</v>
      </c>
      <c r="F103" s="431">
        <v>800</v>
      </c>
      <c r="G103" s="440">
        <v>989641</v>
      </c>
      <c r="H103" s="441">
        <v>989525</v>
      </c>
      <c r="I103" s="405">
        <f>G103-H103</f>
        <v>116</v>
      </c>
      <c r="J103" s="405">
        <f>$F103*I103</f>
        <v>92800</v>
      </c>
      <c r="K103" s="405">
        <f>J103/1000000</f>
        <v>0.0928</v>
      </c>
      <c r="L103" s="440">
        <v>1000068</v>
      </c>
      <c r="M103" s="441">
        <v>999987</v>
      </c>
      <c r="N103" s="405">
        <f>L103-M103</f>
        <v>81</v>
      </c>
      <c r="O103" s="405">
        <f>$F103*N103</f>
        <v>64800</v>
      </c>
      <c r="P103" s="405">
        <f>O103/1000000</f>
        <v>0.0648</v>
      </c>
      <c r="Q103" s="178"/>
    </row>
    <row r="104" spans="1:17" ht="15.75" customHeight="1" thickBot="1">
      <c r="A104" s="419"/>
      <c r="B104" s="697"/>
      <c r="C104" s="416"/>
      <c r="D104" s="698"/>
      <c r="E104" s="423"/>
      <c r="F104" s="416"/>
      <c r="G104" s="442"/>
      <c r="H104" s="443"/>
      <c r="I104" s="443"/>
      <c r="J104" s="443"/>
      <c r="K104" s="444"/>
      <c r="L104" s="442"/>
      <c r="M104" s="443"/>
      <c r="N104" s="443"/>
      <c r="O104" s="443"/>
      <c r="P104" s="444"/>
      <c r="Q104" s="179"/>
    </row>
    <row r="105" spans="7:16" ht="13.5" thickTop="1">
      <c r="G105" s="18"/>
      <c r="H105" s="18"/>
      <c r="I105" s="18"/>
      <c r="J105" s="18"/>
      <c r="L105" s="18"/>
      <c r="M105" s="18"/>
      <c r="N105" s="18"/>
      <c r="O105" s="18"/>
      <c r="P105" s="18"/>
    </row>
    <row r="106" spans="2:16" ht="12.75">
      <c r="B106" s="17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2:16" ht="18">
      <c r="B107" s="181" t="s">
        <v>248</v>
      </c>
      <c r="G107" s="18"/>
      <c r="H107" s="18"/>
      <c r="I107" s="18"/>
      <c r="J107" s="18"/>
      <c r="K107" s="600">
        <f>SUM(K7:K104)</f>
        <v>-0.7366439733333334</v>
      </c>
      <c r="L107" s="18"/>
      <c r="M107" s="18"/>
      <c r="N107" s="18"/>
      <c r="O107" s="18"/>
      <c r="P107" s="180">
        <f>SUM(P7:P104)</f>
        <v>10.403979026666667</v>
      </c>
    </row>
    <row r="108" spans="2:16" ht="12.75">
      <c r="B108" s="17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2:16" ht="12.75">
      <c r="B109" s="17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2:16" ht="12.75">
      <c r="B110" s="17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2:16" ht="12.75">
      <c r="B111" s="17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2:16" ht="12.75">
      <c r="B112" s="17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1:16" ht="15.75">
      <c r="A113" s="16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1:17" ht="24" thickBot="1">
      <c r="A114" s="220" t="s">
        <v>247</v>
      </c>
      <c r="G114" s="19"/>
      <c r="H114" s="19"/>
      <c r="I114" s="96" t="s">
        <v>406</v>
      </c>
      <c r="J114" s="19"/>
      <c r="K114" s="19"/>
      <c r="L114" s="19"/>
      <c r="M114" s="19"/>
      <c r="N114" s="96" t="s">
        <v>407</v>
      </c>
      <c r="O114" s="19"/>
      <c r="P114" s="19"/>
      <c r="Q114" s="213" t="str">
        <f>Q1</f>
        <v>JUNE-2014</v>
      </c>
    </row>
    <row r="115" spans="1:17" ht="39.75" thickBot="1" thickTop="1">
      <c r="A115" s="97" t="s">
        <v>8</v>
      </c>
      <c r="B115" s="36" t="s">
        <v>9</v>
      </c>
      <c r="C115" s="37" t="s">
        <v>1</v>
      </c>
      <c r="D115" s="37" t="s">
        <v>2</v>
      </c>
      <c r="E115" s="37" t="s">
        <v>3</v>
      </c>
      <c r="F115" s="37" t="s">
        <v>10</v>
      </c>
      <c r="G115" s="39" t="str">
        <f>G5</f>
        <v>FINAL READING 01/07/2014</v>
      </c>
      <c r="H115" s="37" t="str">
        <f>H5</f>
        <v>INTIAL READING 01/06/2014</v>
      </c>
      <c r="I115" s="37" t="s">
        <v>4</v>
      </c>
      <c r="J115" s="37" t="s">
        <v>5</v>
      </c>
      <c r="K115" s="38" t="s">
        <v>6</v>
      </c>
      <c r="L115" s="39" t="str">
        <f>G5</f>
        <v>FINAL READING 01/07/2014</v>
      </c>
      <c r="M115" s="37" t="str">
        <f>H5</f>
        <v>INTIAL READING 01/06/2014</v>
      </c>
      <c r="N115" s="37" t="s">
        <v>4</v>
      </c>
      <c r="O115" s="37" t="s">
        <v>5</v>
      </c>
      <c r="P115" s="38" t="s">
        <v>6</v>
      </c>
      <c r="Q115" s="38" t="s">
        <v>317</v>
      </c>
    </row>
    <row r="116" spans="1:16" ht="8.25" customHeight="1" thickBot="1" thickTop="1">
      <c r="A116" s="14"/>
      <c r="B116" s="12"/>
      <c r="C116" s="11"/>
      <c r="D116" s="11"/>
      <c r="E116" s="11"/>
      <c r="F116" s="11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1:17" ht="15.75" customHeight="1" thickTop="1">
      <c r="A117" s="433"/>
      <c r="B117" s="434" t="s">
        <v>28</v>
      </c>
      <c r="C117" s="413"/>
      <c r="D117" s="399"/>
      <c r="E117" s="399"/>
      <c r="F117" s="399"/>
      <c r="G117" s="101"/>
      <c r="H117" s="26"/>
      <c r="I117" s="26"/>
      <c r="J117" s="26"/>
      <c r="K117" s="27"/>
      <c r="L117" s="101"/>
      <c r="M117" s="26"/>
      <c r="N117" s="26"/>
      <c r="O117" s="26"/>
      <c r="P117" s="27"/>
      <c r="Q117" s="177"/>
    </row>
    <row r="118" spans="1:17" ht="15.75" customHeight="1">
      <c r="A118" s="412">
        <v>1</v>
      </c>
      <c r="B118" s="451" t="s">
        <v>83</v>
      </c>
      <c r="C118" s="431">
        <v>4865092</v>
      </c>
      <c r="D118" s="422" t="s">
        <v>12</v>
      </c>
      <c r="E118" s="422" t="s">
        <v>354</v>
      </c>
      <c r="F118" s="431">
        <v>-100</v>
      </c>
      <c r="G118" s="437">
        <v>16851</v>
      </c>
      <c r="H118" s="438">
        <v>16736</v>
      </c>
      <c r="I118" s="438">
        <f>G118-H118</f>
        <v>115</v>
      </c>
      <c r="J118" s="438">
        <f aca="true" t="shared" si="18" ref="J118:J128">$F118*I118</f>
        <v>-11500</v>
      </c>
      <c r="K118" s="439">
        <f aca="true" t="shared" si="19" ref="K118:K128">J118/1000000</f>
        <v>-0.0115</v>
      </c>
      <c r="L118" s="437">
        <v>15348</v>
      </c>
      <c r="M118" s="438">
        <v>14522</v>
      </c>
      <c r="N118" s="438">
        <f>L118-M118</f>
        <v>826</v>
      </c>
      <c r="O118" s="438">
        <f aca="true" t="shared" si="20" ref="O118:O128">$F118*N118</f>
        <v>-82600</v>
      </c>
      <c r="P118" s="439">
        <f aca="true" t="shared" si="21" ref="P118:P128">O118/1000000</f>
        <v>-0.0826</v>
      </c>
      <c r="Q118" s="178"/>
    </row>
    <row r="119" spans="1:17" ht="16.5">
      <c r="A119" s="412"/>
      <c r="B119" s="452" t="s">
        <v>41</v>
      </c>
      <c r="C119" s="431"/>
      <c r="D119" s="460"/>
      <c r="E119" s="460"/>
      <c r="F119" s="431"/>
      <c r="G119" s="437"/>
      <c r="H119" s="438"/>
      <c r="I119" s="438"/>
      <c r="J119" s="438"/>
      <c r="K119" s="439"/>
      <c r="L119" s="437"/>
      <c r="M119" s="438"/>
      <c r="N119" s="438"/>
      <c r="O119" s="438"/>
      <c r="P119" s="439"/>
      <c r="Q119" s="178"/>
    </row>
    <row r="120" spans="1:17" ht="16.5">
      <c r="A120" s="412">
        <v>2</v>
      </c>
      <c r="B120" s="451" t="s">
        <v>42</v>
      </c>
      <c r="C120" s="431">
        <v>4864955</v>
      </c>
      <c r="D120" s="459" t="s">
        <v>12</v>
      </c>
      <c r="E120" s="422" t="s">
        <v>354</v>
      </c>
      <c r="F120" s="431">
        <v>-1000</v>
      </c>
      <c r="G120" s="437">
        <v>10527</v>
      </c>
      <c r="H120" s="438">
        <v>10527</v>
      </c>
      <c r="I120" s="438">
        <f>G120-H120</f>
        <v>0</v>
      </c>
      <c r="J120" s="438">
        <f t="shared" si="18"/>
        <v>0</v>
      </c>
      <c r="K120" s="439">
        <f t="shared" si="19"/>
        <v>0</v>
      </c>
      <c r="L120" s="437">
        <v>7405</v>
      </c>
      <c r="M120" s="438">
        <v>7221</v>
      </c>
      <c r="N120" s="438">
        <f>L120-M120</f>
        <v>184</v>
      </c>
      <c r="O120" s="438">
        <f t="shared" si="20"/>
        <v>-184000</v>
      </c>
      <c r="P120" s="439">
        <f t="shared" si="21"/>
        <v>-0.184</v>
      </c>
      <c r="Q120" s="178"/>
    </row>
    <row r="121" spans="1:17" ht="16.5">
      <c r="A121" s="412"/>
      <c r="B121" s="452" t="s">
        <v>18</v>
      </c>
      <c r="C121" s="431"/>
      <c r="D121" s="459"/>
      <c r="E121" s="422"/>
      <c r="F121" s="431"/>
      <c r="G121" s="437"/>
      <c r="H121" s="438"/>
      <c r="I121" s="438"/>
      <c r="J121" s="438"/>
      <c r="K121" s="439"/>
      <c r="L121" s="437"/>
      <c r="M121" s="438"/>
      <c r="N121" s="438"/>
      <c r="O121" s="438"/>
      <c r="P121" s="439"/>
      <c r="Q121" s="178"/>
    </row>
    <row r="122" spans="1:17" ht="16.5">
      <c r="A122" s="412">
        <v>3</v>
      </c>
      <c r="B122" s="451" t="s">
        <v>19</v>
      </c>
      <c r="C122" s="431">
        <v>4864808</v>
      </c>
      <c r="D122" s="459" t="s">
        <v>12</v>
      </c>
      <c r="E122" s="422" t="s">
        <v>354</v>
      </c>
      <c r="F122" s="431">
        <v>-200</v>
      </c>
      <c r="G122" s="437">
        <v>3903</v>
      </c>
      <c r="H122" s="438">
        <v>3903</v>
      </c>
      <c r="I122" s="441">
        <f>G122-H122</f>
        <v>0</v>
      </c>
      <c r="J122" s="441">
        <f t="shared" si="18"/>
        <v>0</v>
      </c>
      <c r="K122" s="448">
        <f t="shared" si="19"/>
        <v>0</v>
      </c>
      <c r="L122" s="437">
        <v>12251</v>
      </c>
      <c r="M122" s="438">
        <v>12506</v>
      </c>
      <c r="N122" s="438">
        <f>L122-M122</f>
        <v>-255</v>
      </c>
      <c r="O122" s="438">
        <f t="shared" si="20"/>
        <v>51000</v>
      </c>
      <c r="P122" s="439">
        <f t="shared" si="21"/>
        <v>0.051</v>
      </c>
      <c r="Q122" s="567"/>
    </row>
    <row r="123" spans="1:17" ht="16.5">
      <c r="A123" s="412">
        <v>4</v>
      </c>
      <c r="B123" s="451" t="s">
        <v>20</v>
      </c>
      <c r="C123" s="431">
        <v>4864841</v>
      </c>
      <c r="D123" s="459" t="s">
        <v>12</v>
      </c>
      <c r="E123" s="422" t="s">
        <v>354</v>
      </c>
      <c r="F123" s="431">
        <v>-1000</v>
      </c>
      <c r="G123" s="437">
        <v>15809</v>
      </c>
      <c r="H123" s="438">
        <v>15809</v>
      </c>
      <c r="I123" s="438">
        <f>G123-H123</f>
        <v>0</v>
      </c>
      <c r="J123" s="438">
        <f t="shared" si="18"/>
        <v>0</v>
      </c>
      <c r="K123" s="439">
        <f t="shared" si="19"/>
        <v>0</v>
      </c>
      <c r="L123" s="437">
        <v>33157</v>
      </c>
      <c r="M123" s="438">
        <v>31921</v>
      </c>
      <c r="N123" s="438">
        <f>L123-M123</f>
        <v>1236</v>
      </c>
      <c r="O123" s="438">
        <f t="shared" si="20"/>
        <v>-1236000</v>
      </c>
      <c r="P123" s="439">
        <f t="shared" si="21"/>
        <v>-1.236</v>
      </c>
      <c r="Q123" s="178"/>
    </row>
    <row r="124" spans="1:17" ht="16.5">
      <c r="A124" s="412"/>
      <c r="B124" s="451"/>
      <c r="C124" s="431"/>
      <c r="D124" s="459"/>
      <c r="E124" s="422"/>
      <c r="F124" s="431"/>
      <c r="G124" s="449"/>
      <c r="H124" s="281"/>
      <c r="I124" s="438"/>
      <c r="J124" s="438"/>
      <c r="K124" s="439"/>
      <c r="L124" s="449"/>
      <c r="M124" s="441"/>
      <c r="N124" s="438"/>
      <c r="O124" s="438"/>
      <c r="P124" s="439"/>
      <c r="Q124" s="178"/>
    </row>
    <row r="125" spans="1:17" ht="16.5">
      <c r="A125" s="435"/>
      <c r="B125" s="457" t="s">
        <v>49</v>
      </c>
      <c r="C125" s="407"/>
      <c r="D125" s="465"/>
      <c r="E125" s="465"/>
      <c r="F125" s="436"/>
      <c r="G125" s="449"/>
      <c r="H125" s="281"/>
      <c r="I125" s="438"/>
      <c r="J125" s="438"/>
      <c r="K125" s="439"/>
      <c r="L125" s="449"/>
      <c r="M125" s="281"/>
      <c r="N125" s="438"/>
      <c r="O125" s="438"/>
      <c r="P125" s="439"/>
      <c r="Q125" s="178"/>
    </row>
    <row r="126" spans="1:17" s="723" customFormat="1" ht="16.5">
      <c r="A126" s="412">
        <v>5</v>
      </c>
      <c r="B126" s="455" t="s">
        <v>50</v>
      </c>
      <c r="C126" s="431">
        <v>4864898</v>
      </c>
      <c r="D126" s="460" t="s">
        <v>12</v>
      </c>
      <c r="E126" s="422" t="s">
        <v>354</v>
      </c>
      <c r="F126" s="431">
        <v>-100</v>
      </c>
      <c r="G126" s="440">
        <v>11039</v>
      </c>
      <c r="H126" s="441">
        <v>11058</v>
      </c>
      <c r="I126" s="441">
        <f>G126-H126</f>
        <v>-19</v>
      </c>
      <c r="J126" s="441">
        <f t="shared" si="18"/>
        <v>1900</v>
      </c>
      <c r="K126" s="448">
        <f t="shared" si="19"/>
        <v>0.0019</v>
      </c>
      <c r="L126" s="440">
        <v>61492</v>
      </c>
      <c r="M126" s="441">
        <v>61504</v>
      </c>
      <c r="N126" s="441">
        <f>L126-M126</f>
        <v>-12</v>
      </c>
      <c r="O126" s="441">
        <f t="shared" si="20"/>
        <v>1200</v>
      </c>
      <c r="P126" s="448">
        <f t="shared" si="21"/>
        <v>0.0012</v>
      </c>
      <c r="Q126" s="737"/>
    </row>
    <row r="127" spans="1:17" ht="16.5">
      <c r="A127" s="412"/>
      <c r="B127" s="453" t="s">
        <v>51</v>
      </c>
      <c r="C127" s="431"/>
      <c r="D127" s="459"/>
      <c r="E127" s="422"/>
      <c r="F127" s="431"/>
      <c r="G127" s="437"/>
      <c r="H127" s="438"/>
      <c r="I127" s="438"/>
      <c r="J127" s="438"/>
      <c r="K127" s="439"/>
      <c r="L127" s="437"/>
      <c r="M127" s="438"/>
      <c r="N127" s="438"/>
      <c r="O127" s="438"/>
      <c r="P127" s="439"/>
      <c r="Q127" s="178"/>
    </row>
    <row r="128" spans="1:17" ht="16.5">
      <c r="A128" s="412">
        <v>6</v>
      </c>
      <c r="B128" s="711" t="s">
        <v>357</v>
      </c>
      <c r="C128" s="431">
        <v>4865174</v>
      </c>
      <c r="D128" s="460" t="s">
        <v>12</v>
      </c>
      <c r="E128" s="422" t="s">
        <v>354</v>
      </c>
      <c r="F128" s="431">
        <v>-1000</v>
      </c>
      <c r="G128" s="440">
        <v>0</v>
      </c>
      <c r="H128" s="441">
        <v>0</v>
      </c>
      <c r="I128" s="441">
        <f>G128-H128</f>
        <v>0</v>
      </c>
      <c r="J128" s="441">
        <f t="shared" si="18"/>
        <v>0</v>
      </c>
      <c r="K128" s="448">
        <f t="shared" si="19"/>
        <v>0</v>
      </c>
      <c r="L128" s="440">
        <v>0</v>
      </c>
      <c r="M128" s="441">
        <v>0</v>
      </c>
      <c r="N128" s="441">
        <f>L128-M128</f>
        <v>0</v>
      </c>
      <c r="O128" s="441">
        <f t="shared" si="20"/>
        <v>0</v>
      </c>
      <c r="P128" s="448">
        <f t="shared" si="21"/>
        <v>0</v>
      </c>
      <c r="Q128" s="568"/>
    </row>
    <row r="129" spans="1:17" ht="16.5">
      <c r="A129" s="412"/>
      <c r="B129" s="452" t="s">
        <v>37</v>
      </c>
      <c r="C129" s="431"/>
      <c r="D129" s="460"/>
      <c r="E129" s="422"/>
      <c r="F129" s="431"/>
      <c r="G129" s="437"/>
      <c r="H129" s="438"/>
      <c r="I129" s="438"/>
      <c r="J129" s="438"/>
      <c r="K129" s="439"/>
      <c r="L129" s="437"/>
      <c r="M129" s="438"/>
      <c r="N129" s="438"/>
      <c r="O129" s="438"/>
      <c r="P129" s="439"/>
      <c r="Q129" s="178"/>
    </row>
    <row r="130" spans="1:17" ht="16.5">
      <c r="A130" s="412">
        <v>7</v>
      </c>
      <c r="B130" s="451" t="s">
        <v>370</v>
      </c>
      <c r="C130" s="431">
        <v>4864961</v>
      </c>
      <c r="D130" s="459" t="s">
        <v>12</v>
      </c>
      <c r="E130" s="422" t="s">
        <v>354</v>
      </c>
      <c r="F130" s="431">
        <v>-1000</v>
      </c>
      <c r="G130" s="437">
        <v>944178</v>
      </c>
      <c r="H130" s="438">
        <v>944327</v>
      </c>
      <c r="I130" s="438">
        <f>G130-H130</f>
        <v>-149</v>
      </c>
      <c r="J130" s="438">
        <f>$F130*I130</f>
        <v>149000</v>
      </c>
      <c r="K130" s="439">
        <f>J130/1000000</f>
        <v>0.149</v>
      </c>
      <c r="L130" s="437">
        <v>992061</v>
      </c>
      <c r="M130" s="438">
        <v>992396</v>
      </c>
      <c r="N130" s="438">
        <f>L130-M130</f>
        <v>-335</v>
      </c>
      <c r="O130" s="438">
        <f>$F130*N130</f>
        <v>335000</v>
      </c>
      <c r="P130" s="439">
        <f>O130/1000000</f>
        <v>0.335</v>
      </c>
      <c r="Q130" s="178"/>
    </row>
    <row r="131" spans="1:17" ht="16.5">
      <c r="A131" s="412"/>
      <c r="B131" s="453" t="s">
        <v>393</v>
      </c>
      <c r="C131" s="431"/>
      <c r="D131" s="459"/>
      <c r="E131" s="422"/>
      <c r="F131" s="431"/>
      <c r="G131" s="437"/>
      <c r="H131" s="438"/>
      <c r="I131" s="438"/>
      <c r="J131" s="438"/>
      <c r="K131" s="439"/>
      <c r="L131" s="437"/>
      <c r="M131" s="438"/>
      <c r="N131" s="438"/>
      <c r="O131" s="438"/>
      <c r="P131" s="439"/>
      <c r="Q131" s="178"/>
    </row>
    <row r="132" spans="1:17" ht="18">
      <c r="A132" s="412">
        <v>8</v>
      </c>
      <c r="B132" s="695" t="s">
        <v>398</v>
      </c>
      <c r="C132" s="389">
        <v>5128407</v>
      </c>
      <c r="D132" s="149" t="s">
        <v>12</v>
      </c>
      <c r="E132" s="113" t="s">
        <v>354</v>
      </c>
      <c r="F132" s="579">
        <v>2000</v>
      </c>
      <c r="G132" s="437">
        <v>999430</v>
      </c>
      <c r="H132" s="438">
        <v>999423</v>
      </c>
      <c r="I132" s="408">
        <f>G132-H132</f>
        <v>7</v>
      </c>
      <c r="J132" s="408">
        <f>$F132*I132</f>
        <v>14000</v>
      </c>
      <c r="K132" s="408">
        <f>J132/1000000</f>
        <v>0.014</v>
      </c>
      <c r="L132" s="437">
        <v>999958</v>
      </c>
      <c r="M132" s="438">
        <v>999980</v>
      </c>
      <c r="N132" s="408">
        <f>L132-M132</f>
        <v>-22</v>
      </c>
      <c r="O132" s="408">
        <f>$F132*N132</f>
        <v>-44000</v>
      </c>
      <c r="P132" s="408">
        <f>O132/1000000</f>
        <v>-0.044</v>
      </c>
      <c r="Q132" s="574"/>
    </row>
    <row r="133" spans="1:17" ht="13.5" thickBot="1">
      <c r="A133" s="50"/>
      <c r="B133" s="164"/>
      <c r="C133" s="52"/>
      <c r="D133" s="107"/>
      <c r="E133" s="165"/>
      <c r="F133" s="107"/>
      <c r="G133" s="123"/>
      <c r="H133" s="124"/>
      <c r="I133" s="124"/>
      <c r="J133" s="124"/>
      <c r="K133" s="129"/>
      <c r="L133" s="123"/>
      <c r="M133" s="124"/>
      <c r="N133" s="124"/>
      <c r="O133" s="124"/>
      <c r="P133" s="129"/>
      <c r="Q133" s="179"/>
    </row>
    <row r="134" ht="13.5" thickTop="1"/>
    <row r="135" spans="2:16" ht="18">
      <c r="B135" s="183" t="s">
        <v>318</v>
      </c>
      <c r="K135" s="182">
        <f>SUM(K118:K133)</f>
        <v>0.1534</v>
      </c>
      <c r="P135" s="182">
        <f>SUM(P118:P133)</f>
        <v>-1.1594</v>
      </c>
    </row>
    <row r="136" spans="11:16" ht="15.75">
      <c r="K136" s="105"/>
      <c r="P136" s="105"/>
    </row>
    <row r="137" spans="11:16" ht="15.75">
      <c r="K137" s="105"/>
      <c r="P137" s="105"/>
    </row>
    <row r="138" spans="11:16" ht="15.75">
      <c r="K138" s="105"/>
      <c r="P138" s="105"/>
    </row>
    <row r="139" spans="11:16" ht="15.75">
      <c r="K139" s="105"/>
      <c r="P139" s="105"/>
    </row>
    <row r="140" spans="11:16" ht="15.75">
      <c r="K140" s="105"/>
      <c r="P140" s="105"/>
    </row>
    <row r="141" ht="13.5" thickBot="1"/>
    <row r="142" spans="1:17" ht="31.5" customHeight="1">
      <c r="A142" s="167" t="s">
        <v>250</v>
      </c>
      <c r="B142" s="168"/>
      <c r="C142" s="168"/>
      <c r="D142" s="169"/>
      <c r="E142" s="170"/>
      <c r="F142" s="169"/>
      <c r="G142" s="169"/>
      <c r="H142" s="168"/>
      <c r="I142" s="171"/>
      <c r="J142" s="172"/>
      <c r="K142" s="173"/>
      <c r="L142" s="55"/>
      <c r="M142" s="55"/>
      <c r="N142" s="55"/>
      <c r="O142" s="55"/>
      <c r="P142" s="55"/>
      <c r="Q142" s="56"/>
    </row>
    <row r="143" spans="1:17" ht="28.5" customHeight="1">
      <c r="A143" s="174" t="s">
        <v>313</v>
      </c>
      <c r="B143" s="102"/>
      <c r="C143" s="102"/>
      <c r="D143" s="102"/>
      <c r="E143" s="103"/>
      <c r="F143" s="102"/>
      <c r="G143" s="102"/>
      <c r="H143" s="102"/>
      <c r="I143" s="104"/>
      <c r="J143" s="102"/>
      <c r="K143" s="166">
        <f>K107</f>
        <v>-0.7366439733333334</v>
      </c>
      <c r="L143" s="19"/>
      <c r="M143" s="19"/>
      <c r="N143" s="19"/>
      <c r="O143" s="19"/>
      <c r="P143" s="166">
        <f>P107</f>
        <v>10.403979026666667</v>
      </c>
      <c r="Q143" s="57"/>
    </row>
    <row r="144" spans="1:17" ht="28.5" customHeight="1">
      <c r="A144" s="174" t="s">
        <v>314</v>
      </c>
      <c r="B144" s="102"/>
      <c r="C144" s="102"/>
      <c r="D144" s="102"/>
      <c r="E144" s="103"/>
      <c r="F144" s="102"/>
      <c r="G144" s="102"/>
      <c r="H144" s="102"/>
      <c r="I144" s="104"/>
      <c r="J144" s="102"/>
      <c r="K144" s="166">
        <f>K135</f>
        <v>0.1534</v>
      </c>
      <c r="L144" s="19"/>
      <c r="M144" s="19"/>
      <c r="N144" s="19"/>
      <c r="O144" s="19"/>
      <c r="P144" s="166">
        <f>P135</f>
        <v>-1.1594</v>
      </c>
      <c r="Q144" s="57"/>
    </row>
    <row r="145" spans="1:17" ht="28.5" customHeight="1">
      <c r="A145" s="174" t="s">
        <v>251</v>
      </c>
      <c r="B145" s="102"/>
      <c r="C145" s="102"/>
      <c r="D145" s="102"/>
      <c r="E145" s="103"/>
      <c r="F145" s="102"/>
      <c r="G145" s="102"/>
      <c r="H145" s="102"/>
      <c r="I145" s="104"/>
      <c r="J145" s="102"/>
      <c r="K145" s="166">
        <f>'ROHTAK ROAD'!K45</f>
        <v>0.23198749999999999</v>
      </c>
      <c r="L145" s="19"/>
      <c r="M145" s="19"/>
      <c r="N145" s="19"/>
      <c r="O145" s="19"/>
      <c r="P145" s="166">
        <f>'ROHTAK ROAD'!P45</f>
        <v>-0.163075</v>
      </c>
      <c r="Q145" s="57"/>
    </row>
    <row r="146" spans="1:17" ht="27.75" customHeight="1" thickBot="1">
      <c r="A146" s="176" t="s">
        <v>252</v>
      </c>
      <c r="B146" s="175"/>
      <c r="C146" s="175"/>
      <c r="D146" s="175"/>
      <c r="E146" s="175"/>
      <c r="F146" s="175"/>
      <c r="G146" s="175"/>
      <c r="H146" s="175"/>
      <c r="I146" s="175"/>
      <c r="J146" s="175"/>
      <c r="K146" s="606">
        <f>SUM(K143:K145)</f>
        <v>-0.35125647333333343</v>
      </c>
      <c r="L146" s="58"/>
      <c r="M146" s="58"/>
      <c r="N146" s="58"/>
      <c r="O146" s="58"/>
      <c r="P146" s="606">
        <f>SUM(P143:P145)</f>
        <v>9.081504026666668</v>
      </c>
      <c r="Q146" s="184"/>
    </row>
    <row r="150" ht="13.5" thickBot="1">
      <c r="A150" s="282"/>
    </row>
    <row r="151" spans="1:17" ht="12.75">
      <c r="A151" s="267"/>
      <c r="B151" s="268"/>
      <c r="C151" s="268"/>
      <c r="D151" s="268"/>
      <c r="E151" s="268"/>
      <c r="F151" s="268"/>
      <c r="G151" s="268"/>
      <c r="H151" s="55"/>
      <c r="I151" s="55"/>
      <c r="J151" s="55"/>
      <c r="K151" s="55"/>
      <c r="L151" s="55"/>
      <c r="M151" s="55"/>
      <c r="N151" s="55"/>
      <c r="O151" s="55"/>
      <c r="P151" s="55"/>
      <c r="Q151" s="56"/>
    </row>
    <row r="152" spans="1:17" ht="23.25">
      <c r="A152" s="275" t="s">
        <v>335</v>
      </c>
      <c r="B152" s="259"/>
      <c r="C152" s="259"/>
      <c r="D152" s="259"/>
      <c r="E152" s="259"/>
      <c r="F152" s="259"/>
      <c r="G152" s="259"/>
      <c r="H152" s="19"/>
      <c r="I152" s="19"/>
      <c r="J152" s="19"/>
      <c r="K152" s="19"/>
      <c r="L152" s="19"/>
      <c r="M152" s="19"/>
      <c r="N152" s="19"/>
      <c r="O152" s="19"/>
      <c r="P152" s="19"/>
      <c r="Q152" s="57"/>
    </row>
    <row r="153" spans="1:17" ht="12.75">
      <c r="A153" s="269"/>
      <c r="B153" s="259"/>
      <c r="C153" s="259"/>
      <c r="D153" s="259"/>
      <c r="E153" s="259"/>
      <c r="F153" s="259"/>
      <c r="G153" s="259"/>
      <c r="H153" s="19"/>
      <c r="I153" s="19"/>
      <c r="J153" s="19"/>
      <c r="K153" s="19"/>
      <c r="L153" s="19"/>
      <c r="M153" s="19"/>
      <c r="N153" s="19"/>
      <c r="O153" s="19"/>
      <c r="P153" s="19"/>
      <c r="Q153" s="57"/>
    </row>
    <row r="154" spans="1:17" ht="15.75">
      <c r="A154" s="270"/>
      <c r="B154" s="271"/>
      <c r="C154" s="271"/>
      <c r="D154" s="271"/>
      <c r="E154" s="271"/>
      <c r="F154" s="271"/>
      <c r="G154" s="271"/>
      <c r="H154" s="19"/>
      <c r="I154" s="19"/>
      <c r="J154" s="19"/>
      <c r="K154" s="313" t="s">
        <v>347</v>
      </c>
      <c r="L154" s="19"/>
      <c r="M154" s="19"/>
      <c r="N154" s="19"/>
      <c r="O154" s="19"/>
      <c r="P154" s="313" t="s">
        <v>348</v>
      </c>
      <c r="Q154" s="57"/>
    </row>
    <row r="155" spans="1:17" ht="12.75">
      <c r="A155" s="272"/>
      <c r="B155" s="157"/>
      <c r="C155" s="157"/>
      <c r="D155" s="157"/>
      <c r="E155" s="157"/>
      <c r="F155" s="157"/>
      <c r="G155" s="157"/>
      <c r="H155" s="19"/>
      <c r="I155" s="19"/>
      <c r="J155" s="19"/>
      <c r="K155" s="19"/>
      <c r="L155" s="19"/>
      <c r="M155" s="19"/>
      <c r="N155" s="19"/>
      <c r="O155" s="19"/>
      <c r="P155" s="19"/>
      <c r="Q155" s="57"/>
    </row>
    <row r="156" spans="1:17" ht="12.75">
      <c r="A156" s="272"/>
      <c r="B156" s="157"/>
      <c r="C156" s="157"/>
      <c r="D156" s="157"/>
      <c r="E156" s="157"/>
      <c r="F156" s="157"/>
      <c r="G156" s="157"/>
      <c r="H156" s="19"/>
      <c r="I156" s="19"/>
      <c r="J156" s="19"/>
      <c r="K156" s="19"/>
      <c r="L156" s="19"/>
      <c r="M156" s="19"/>
      <c r="N156" s="19"/>
      <c r="O156" s="19"/>
      <c r="P156" s="19"/>
      <c r="Q156" s="57"/>
    </row>
    <row r="157" spans="1:17" ht="24.75" customHeight="1">
      <c r="A157" s="276" t="s">
        <v>338</v>
      </c>
      <c r="B157" s="260"/>
      <c r="C157" s="260"/>
      <c r="D157" s="261"/>
      <c r="E157" s="261"/>
      <c r="F157" s="262"/>
      <c r="G157" s="261"/>
      <c r="H157" s="19"/>
      <c r="I157" s="19"/>
      <c r="J157" s="19"/>
      <c r="K157" s="280">
        <f>K146</f>
        <v>-0.35125647333333343</v>
      </c>
      <c r="L157" s="261" t="s">
        <v>336</v>
      </c>
      <c r="M157" s="19"/>
      <c r="N157" s="19"/>
      <c r="O157" s="19"/>
      <c r="P157" s="280">
        <f>P146</f>
        <v>9.081504026666668</v>
      </c>
      <c r="Q157" s="283" t="s">
        <v>336</v>
      </c>
    </row>
    <row r="158" spans="1:17" ht="15">
      <c r="A158" s="277"/>
      <c r="B158" s="263"/>
      <c r="C158" s="263"/>
      <c r="D158" s="259"/>
      <c r="E158" s="259"/>
      <c r="F158" s="264"/>
      <c r="G158" s="259"/>
      <c r="H158" s="19"/>
      <c r="I158" s="19"/>
      <c r="J158" s="19"/>
      <c r="K158" s="281"/>
      <c r="L158" s="259"/>
      <c r="M158" s="19"/>
      <c r="N158" s="19"/>
      <c r="O158" s="19"/>
      <c r="P158" s="281"/>
      <c r="Q158" s="284"/>
    </row>
    <row r="159" spans="1:17" ht="22.5" customHeight="1">
      <c r="A159" s="278" t="s">
        <v>337</v>
      </c>
      <c r="B159" s="265"/>
      <c r="C159" s="49"/>
      <c r="D159" s="259"/>
      <c r="E159" s="259"/>
      <c r="F159" s="266"/>
      <c r="G159" s="261"/>
      <c r="H159" s="19"/>
      <c r="I159" s="19"/>
      <c r="J159" s="19"/>
      <c r="K159" s="280">
        <f>'STEPPED UP GENCO'!K43</f>
        <v>0.1031125968</v>
      </c>
      <c r="L159" s="261" t="s">
        <v>336</v>
      </c>
      <c r="M159" s="19"/>
      <c r="N159" s="19"/>
      <c r="O159" s="19"/>
      <c r="P159" s="280">
        <f>'STEPPED UP GENCO'!P43</f>
        <v>-0.3905573935999999</v>
      </c>
      <c r="Q159" s="283" t="s">
        <v>336</v>
      </c>
    </row>
    <row r="160" spans="1:17" ht="12.75">
      <c r="A160" s="273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57"/>
    </row>
    <row r="161" spans="1:17" ht="12.75">
      <c r="A161" s="273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57"/>
    </row>
    <row r="162" spans="1:17" ht="12.75">
      <c r="A162" s="273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57"/>
    </row>
    <row r="163" spans="1:17" ht="21" thickBot="1">
      <c r="A163" s="274"/>
      <c r="B163" s="58"/>
      <c r="C163" s="58"/>
      <c r="D163" s="58"/>
      <c r="E163" s="58"/>
      <c r="F163" s="58"/>
      <c r="G163" s="58"/>
      <c r="H163" s="738"/>
      <c r="I163" s="738"/>
      <c r="J163" s="739" t="s">
        <v>339</v>
      </c>
      <c r="K163" s="740">
        <f>SUM(K157:K162)</f>
        <v>-0.24814387653333342</v>
      </c>
      <c r="L163" s="738" t="s">
        <v>336</v>
      </c>
      <c r="M163" s="741"/>
      <c r="N163" s="58"/>
      <c r="O163" s="58"/>
      <c r="P163" s="740">
        <f>SUM(P157:P162)</f>
        <v>8.690946633066668</v>
      </c>
      <c r="Q163" s="742" t="s">
        <v>336</v>
      </c>
    </row>
  </sheetData>
  <sheetProtection/>
  <printOptions horizontalCentered="1"/>
  <pageMargins left="0.39" right="0.25" top="0.36" bottom="0" header="0.38" footer="0.5"/>
  <pageSetup horizontalDpi="300" verticalDpi="300" orientation="landscape" scale="59" r:id="rId1"/>
  <rowBreaks count="2" manualBreakCount="2">
    <brk id="57" max="16" man="1"/>
    <brk id="112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67"/>
  <sheetViews>
    <sheetView view="pageBreakPreview" zoomScale="62" zoomScaleNormal="85" zoomScaleSheetLayoutView="62" zoomScalePageLayoutView="0" workbookViewId="0" topLeftCell="A73">
      <selection activeCell="G90" sqref="G90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3.42187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ht="26.25">
      <c r="A1" s="1" t="s">
        <v>244</v>
      </c>
    </row>
    <row r="2" spans="1:18" ht="15">
      <c r="A2" s="2" t="s">
        <v>245</v>
      </c>
      <c r="K2" s="54"/>
      <c r="Q2" s="305" t="str">
        <f>NDPL!$Q$1</f>
        <v>JUNE-2014</v>
      </c>
      <c r="R2" s="305"/>
    </row>
    <row r="3" ht="23.25">
      <c r="A3" s="3" t="s">
        <v>87</v>
      </c>
    </row>
    <row r="4" spans="1:16" ht="18.75" thickBot="1">
      <c r="A4" s="106" t="s">
        <v>253</v>
      </c>
      <c r="G4" s="19"/>
      <c r="H4" s="19"/>
      <c r="I4" s="54" t="s">
        <v>7</v>
      </c>
      <c r="J4" s="19"/>
      <c r="K4" s="19"/>
      <c r="L4" s="19"/>
      <c r="M4" s="19"/>
      <c r="N4" s="54" t="s">
        <v>407</v>
      </c>
      <c r="O4" s="19"/>
      <c r="P4" s="19"/>
    </row>
    <row r="5" spans="1:17" ht="55.5" customHeight="1" thickBot="1" thickTop="1">
      <c r="A5" s="39" t="s">
        <v>8</v>
      </c>
      <c r="B5" s="36" t="s">
        <v>9</v>
      </c>
      <c r="C5" s="37" t="s">
        <v>1</v>
      </c>
      <c r="D5" s="37" t="s">
        <v>2</v>
      </c>
      <c r="E5" s="37" t="s">
        <v>3</v>
      </c>
      <c r="F5" s="37" t="s">
        <v>10</v>
      </c>
      <c r="G5" s="39" t="str">
        <f>NDPL!G5</f>
        <v>FINAL READING 01/07/2014</v>
      </c>
      <c r="H5" s="37" t="str">
        <f>NDPL!H5</f>
        <v>INTIAL READING 01/06/2014</v>
      </c>
      <c r="I5" s="37" t="s">
        <v>4</v>
      </c>
      <c r="J5" s="37" t="s">
        <v>5</v>
      </c>
      <c r="K5" s="37" t="s">
        <v>6</v>
      </c>
      <c r="L5" s="39" t="str">
        <f>NDPL!G5</f>
        <v>FINAL READING 01/07/2014</v>
      </c>
      <c r="M5" s="37" t="str">
        <f>NDPL!H5</f>
        <v>INTIAL READING 01/06/2014</v>
      </c>
      <c r="N5" s="37" t="s">
        <v>4</v>
      </c>
      <c r="O5" s="37" t="s">
        <v>5</v>
      </c>
      <c r="P5" s="37" t="s">
        <v>6</v>
      </c>
      <c r="Q5" s="211" t="s">
        <v>317</v>
      </c>
    </row>
    <row r="6" spans="1:16" ht="14.25" thickBot="1" thickTop="1">
      <c r="A6" s="6"/>
      <c r="B6" s="15"/>
      <c r="C6" s="4"/>
      <c r="D6" s="4"/>
      <c r="E6" s="4"/>
      <c r="F6" s="4"/>
      <c r="G6" s="4"/>
      <c r="H6" s="4"/>
      <c r="I6" s="4"/>
      <c r="J6" s="4"/>
      <c r="K6" s="4"/>
      <c r="L6" s="20"/>
      <c r="M6" s="4"/>
      <c r="N6" s="4"/>
      <c r="O6" s="4"/>
      <c r="P6" s="4"/>
    </row>
    <row r="7" spans="1:17" ht="15.75" customHeight="1" thickTop="1">
      <c r="A7" s="474"/>
      <c r="B7" s="475" t="s">
        <v>144</v>
      </c>
      <c r="C7" s="462"/>
      <c r="D7" s="40"/>
      <c r="E7" s="40"/>
      <c r="F7" s="41"/>
      <c r="G7" s="32"/>
      <c r="H7" s="25"/>
      <c r="I7" s="25"/>
      <c r="J7" s="25"/>
      <c r="K7" s="25"/>
      <c r="L7" s="24"/>
      <c r="M7" s="25"/>
      <c r="N7" s="25"/>
      <c r="O7" s="25"/>
      <c r="P7" s="25"/>
      <c r="Q7" s="177"/>
    </row>
    <row r="8" spans="1:17" ht="15.75" customHeight="1">
      <c r="A8" s="476">
        <v>1</v>
      </c>
      <c r="B8" s="477" t="s">
        <v>88</v>
      </c>
      <c r="C8" s="482">
        <v>4865098</v>
      </c>
      <c r="D8" s="44" t="s">
        <v>12</v>
      </c>
      <c r="E8" s="45" t="s">
        <v>354</v>
      </c>
      <c r="F8" s="491">
        <v>100</v>
      </c>
      <c r="G8" s="437">
        <v>999998</v>
      </c>
      <c r="H8" s="438">
        <v>999998</v>
      </c>
      <c r="I8" s="511">
        <f>G8-H8</f>
        <v>0</v>
      </c>
      <c r="J8" s="511">
        <f>$F8*I8</f>
        <v>0</v>
      </c>
      <c r="K8" s="511">
        <f aca="true" t="shared" si="0" ref="K8:K49">J8/1000000</f>
        <v>0</v>
      </c>
      <c r="L8" s="437">
        <v>37956</v>
      </c>
      <c r="M8" s="438">
        <v>37956</v>
      </c>
      <c r="N8" s="511">
        <f>L8-M8</f>
        <v>0</v>
      </c>
      <c r="O8" s="511">
        <f>$F8*N8</f>
        <v>0</v>
      </c>
      <c r="P8" s="511">
        <f aca="true" t="shared" si="1" ref="P8:P49">O8/1000000</f>
        <v>0</v>
      </c>
      <c r="Q8" s="178"/>
    </row>
    <row r="9" spans="1:17" ht="15.75" customHeight="1">
      <c r="A9" s="476">
        <v>2</v>
      </c>
      <c r="B9" s="477" t="s">
        <v>89</v>
      </c>
      <c r="C9" s="482">
        <v>4865161</v>
      </c>
      <c r="D9" s="44" t="s">
        <v>12</v>
      </c>
      <c r="E9" s="45" t="s">
        <v>354</v>
      </c>
      <c r="F9" s="491">
        <v>100</v>
      </c>
      <c r="G9" s="437">
        <v>993194</v>
      </c>
      <c r="H9" s="347">
        <v>993194</v>
      </c>
      <c r="I9" s="511">
        <f aca="true" t="shared" si="2" ref="I9:I14">G9-H9</f>
        <v>0</v>
      </c>
      <c r="J9" s="511">
        <f aca="true" t="shared" si="3" ref="J9:J49">$F9*I9</f>
        <v>0</v>
      </c>
      <c r="K9" s="511">
        <f t="shared" si="0"/>
        <v>0</v>
      </c>
      <c r="L9" s="437">
        <v>79972</v>
      </c>
      <c r="M9" s="438">
        <v>74464</v>
      </c>
      <c r="N9" s="511">
        <f aca="true" t="shared" si="4" ref="N9:N14">L9-M9</f>
        <v>5508</v>
      </c>
      <c r="O9" s="511">
        <f aca="true" t="shared" si="5" ref="O9:O49">$F9*N9</f>
        <v>550800</v>
      </c>
      <c r="P9" s="511">
        <f t="shared" si="1"/>
        <v>0.5508</v>
      </c>
      <c r="Q9" s="178"/>
    </row>
    <row r="10" spans="1:17" ht="15.75" customHeight="1">
      <c r="A10" s="476">
        <v>3</v>
      </c>
      <c r="B10" s="477" t="s">
        <v>90</v>
      </c>
      <c r="C10" s="482">
        <v>4865099</v>
      </c>
      <c r="D10" s="44" t="s">
        <v>12</v>
      </c>
      <c r="E10" s="45" t="s">
        <v>354</v>
      </c>
      <c r="F10" s="491">
        <v>100</v>
      </c>
      <c r="G10" s="437">
        <v>16821</v>
      </c>
      <c r="H10" s="438">
        <v>16440</v>
      </c>
      <c r="I10" s="511">
        <f t="shared" si="2"/>
        <v>381</v>
      </c>
      <c r="J10" s="511">
        <f t="shared" si="3"/>
        <v>38100</v>
      </c>
      <c r="K10" s="511">
        <f t="shared" si="0"/>
        <v>0.0381</v>
      </c>
      <c r="L10" s="437">
        <v>29010</v>
      </c>
      <c r="M10" s="438">
        <v>11585</v>
      </c>
      <c r="N10" s="511">
        <f t="shared" si="4"/>
        <v>17425</v>
      </c>
      <c r="O10" s="511">
        <f t="shared" si="5"/>
        <v>1742500</v>
      </c>
      <c r="P10" s="511">
        <f t="shared" si="1"/>
        <v>1.7425</v>
      </c>
      <c r="Q10" s="178"/>
    </row>
    <row r="11" spans="1:17" ht="15.75" customHeight="1">
      <c r="A11" s="476">
        <v>4</v>
      </c>
      <c r="B11" s="477" t="s">
        <v>91</v>
      </c>
      <c r="C11" s="482">
        <v>4865184</v>
      </c>
      <c r="D11" s="44" t="s">
        <v>12</v>
      </c>
      <c r="E11" s="45" t="s">
        <v>354</v>
      </c>
      <c r="F11" s="491">
        <v>600</v>
      </c>
      <c r="G11" s="437">
        <v>999999</v>
      </c>
      <c r="H11" s="511">
        <v>999999</v>
      </c>
      <c r="I11" s="511">
        <f>G11-H11</f>
        <v>0</v>
      </c>
      <c r="J11" s="511">
        <f>$F11*I11</f>
        <v>0</v>
      </c>
      <c r="K11" s="511">
        <f>J11/1000000</f>
        <v>0</v>
      </c>
      <c r="L11" s="437">
        <v>5659</v>
      </c>
      <c r="M11" s="511">
        <v>5659</v>
      </c>
      <c r="N11" s="511">
        <f>L11-M11</f>
        <v>0</v>
      </c>
      <c r="O11" s="511">
        <f>$F11*N11</f>
        <v>0</v>
      </c>
      <c r="P11" s="511">
        <f>O11/1000000</f>
        <v>0</v>
      </c>
      <c r="Q11" s="178" t="s">
        <v>416</v>
      </c>
    </row>
    <row r="12" spans="1:17" ht="15">
      <c r="A12" s="476">
        <v>5</v>
      </c>
      <c r="B12" s="477" t="s">
        <v>92</v>
      </c>
      <c r="C12" s="482">
        <v>4865103</v>
      </c>
      <c r="D12" s="44" t="s">
        <v>12</v>
      </c>
      <c r="E12" s="45" t="s">
        <v>354</v>
      </c>
      <c r="F12" s="491">
        <v>100</v>
      </c>
      <c r="G12" s="440">
        <v>2031</v>
      </c>
      <c r="H12" s="347">
        <v>2041</v>
      </c>
      <c r="I12" s="347">
        <f>G12-H12</f>
        <v>-10</v>
      </c>
      <c r="J12" s="347">
        <f t="shared" si="3"/>
        <v>-1000</v>
      </c>
      <c r="K12" s="347">
        <f t="shared" si="0"/>
        <v>-0.001</v>
      </c>
      <c r="L12" s="440">
        <v>2121</v>
      </c>
      <c r="M12" s="347">
        <v>4684</v>
      </c>
      <c r="N12" s="347">
        <f>L12-M12</f>
        <v>-2563</v>
      </c>
      <c r="O12" s="347">
        <f t="shared" si="5"/>
        <v>-256300</v>
      </c>
      <c r="P12" s="347">
        <f t="shared" si="1"/>
        <v>-0.2563</v>
      </c>
      <c r="Q12" s="708"/>
    </row>
    <row r="13" spans="1:17" ht="15.75" customHeight="1">
      <c r="A13" s="476">
        <v>6</v>
      </c>
      <c r="B13" s="477" t="s">
        <v>93</v>
      </c>
      <c r="C13" s="482">
        <v>4865101</v>
      </c>
      <c r="D13" s="44" t="s">
        <v>12</v>
      </c>
      <c r="E13" s="45" t="s">
        <v>354</v>
      </c>
      <c r="F13" s="491">
        <v>100</v>
      </c>
      <c r="G13" s="437">
        <v>10436</v>
      </c>
      <c r="H13" s="438">
        <v>10400</v>
      </c>
      <c r="I13" s="511">
        <f t="shared" si="2"/>
        <v>36</v>
      </c>
      <c r="J13" s="511">
        <f t="shared" si="3"/>
        <v>3600</v>
      </c>
      <c r="K13" s="511">
        <f t="shared" si="0"/>
        <v>0.0036</v>
      </c>
      <c r="L13" s="437">
        <v>152458</v>
      </c>
      <c r="M13" s="438">
        <v>148131</v>
      </c>
      <c r="N13" s="511">
        <f t="shared" si="4"/>
        <v>4327</v>
      </c>
      <c r="O13" s="511">
        <f t="shared" si="5"/>
        <v>432700</v>
      </c>
      <c r="P13" s="511">
        <f t="shared" si="1"/>
        <v>0.4327</v>
      </c>
      <c r="Q13" s="178"/>
    </row>
    <row r="14" spans="1:17" ht="15.75" customHeight="1">
      <c r="A14" s="476">
        <v>7</v>
      </c>
      <c r="B14" s="477" t="s">
        <v>94</v>
      </c>
      <c r="C14" s="482">
        <v>4865102</v>
      </c>
      <c r="D14" s="44" t="s">
        <v>12</v>
      </c>
      <c r="E14" s="45" t="s">
        <v>354</v>
      </c>
      <c r="F14" s="491">
        <v>100</v>
      </c>
      <c r="G14" s="437">
        <v>5393</v>
      </c>
      <c r="H14" s="438">
        <v>4914</v>
      </c>
      <c r="I14" s="511">
        <f t="shared" si="2"/>
        <v>479</v>
      </c>
      <c r="J14" s="511">
        <f t="shared" si="3"/>
        <v>47900</v>
      </c>
      <c r="K14" s="511">
        <f t="shared" si="0"/>
        <v>0.0479</v>
      </c>
      <c r="L14" s="437">
        <v>109468</v>
      </c>
      <c r="M14" s="438">
        <v>69067</v>
      </c>
      <c r="N14" s="511">
        <f t="shared" si="4"/>
        <v>40401</v>
      </c>
      <c r="O14" s="511">
        <f t="shared" si="5"/>
        <v>4040100</v>
      </c>
      <c r="P14" s="511">
        <f t="shared" si="1"/>
        <v>4.0401</v>
      </c>
      <c r="Q14" s="178"/>
    </row>
    <row r="15" spans="1:17" ht="15.75" customHeight="1">
      <c r="A15" s="476"/>
      <c r="B15" s="479" t="s">
        <v>11</v>
      </c>
      <c r="C15" s="482"/>
      <c r="D15" s="44"/>
      <c r="E15" s="44"/>
      <c r="F15" s="491"/>
      <c r="G15" s="437"/>
      <c r="H15" s="438"/>
      <c r="I15" s="511"/>
      <c r="J15" s="511"/>
      <c r="K15" s="511"/>
      <c r="L15" s="512"/>
      <c r="M15" s="511"/>
      <c r="N15" s="511"/>
      <c r="O15" s="511"/>
      <c r="P15" s="511"/>
      <c r="Q15" s="178"/>
    </row>
    <row r="16" spans="1:17" ht="15.75" customHeight="1">
      <c r="A16" s="476">
        <v>8</v>
      </c>
      <c r="B16" s="477" t="s">
        <v>377</v>
      </c>
      <c r="C16" s="482">
        <v>4864884</v>
      </c>
      <c r="D16" s="44" t="s">
        <v>12</v>
      </c>
      <c r="E16" s="45" t="s">
        <v>354</v>
      </c>
      <c r="F16" s="491">
        <v>1000</v>
      </c>
      <c r="G16" s="437">
        <v>993615</v>
      </c>
      <c r="H16" s="438">
        <v>993611</v>
      </c>
      <c r="I16" s="511">
        <f>G16-H16</f>
        <v>4</v>
      </c>
      <c r="J16" s="511">
        <f t="shared" si="3"/>
        <v>4000</v>
      </c>
      <c r="K16" s="511">
        <f t="shared" si="0"/>
        <v>0.004</v>
      </c>
      <c r="L16" s="437">
        <v>956</v>
      </c>
      <c r="M16" s="438">
        <v>827</v>
      </c>
      <c r="N16" s="511">
        <f>L16-M16</f>
        <v>129</v>
      </c>
      <c r="O16" s="511">
        <f t="shared" si="5"/>
        <v>129000</v>
      </c>
      <c r="P16" s="511">
        <f t="shared" si="1"/>
        <v>0.129</v>
      </c>
      <c r="Q16" s="568"/>
    </row>
    <row r="17" spans="1:17" ht="15.75" customHeight="1">
      <c r="A17" s="476">
        <v>9</v>
      </c>
      <c r="B17" s="477" t="s">
        <v>95</v>
      </c>
      <c r="C17" s="482">
        <v>4864831</v>
      </c>
      <c r="D17" s="44" t="s">
        <v>12</v>
      </c>
      <c r="E17" s="45" t="s">
        <v>354</v>
      </c>
      <c r="F17" s="491">
        <v>1000</v>
      </c>
      <c r="G17" s="437">
        <v>998708</v>
      </c>
      <c r="H17" s="438">
        <v>998709</v>
      </c>
      <c r="I17" s="511">
        <f aca="true" t="shared" si="6" ref="I17:I49">G17-H17</f>
        <v>-1</v>
      </c>
      <c r="J17" s="511">
        <f t="shared" si="3"/>
        <v>-1000</v>
      </c>
      <c r="K17" s="511">
        <f t="shared" si="0"/>
        <v>-0.001</v>
      </c>
      <c r="L17" s="437">
        <v>1877</v>
      </c>
      <c r="M17" s="438">
        <v>1964</v>
      </c>
      <c r="N17" s="511">
        <f aca="true" t="shared" si="7" ref="N17:N49">L17-M17</f>
        <v>-87</v>
      </c>
      <c r="O17" s="511">
        <f t="shared" si="5"/>
        <v>-87000</v>
      </c>
      <c r="P17" s="511">
        <f t="shared" si="1"/>
        <v>-0.087</v>
      </c>
      <c r="Q17" s="178"/>
    </row>
    <row r="18" spans="1:17" ht="15.75" customHeight="1">
      <c r="A18" s="476">
        <v>10</v>
      </c>
      <c r="B18" s="477" t="s">
        <v>126</v>
      </c>
      <c r="C18" s="482">
        <v>4864832</v>
      </c>
      <c r="D18" s="44" t="s">
        <v>12</v>
      </c>
      <c r="E18" s="45" t="s">
        <v>354</v>
      </c>
      <c r="F18" s="491">
        <v>1000</v>
      </c>
      <c r="G18" s="437">
        <v>699</v>
      </c>
      <c r="H18" s="438">
        <v>702</v>
      </c>
      <c r="I18" s="511">
        <f t="shared" si="6"/>
        <v>-3</v>
      </c>
      <c r="J18" s="511">
        <f t="shared" si="3"/>
        <v>-3000</v>
      </c>
      <c r="K18" s="511">
        <f t="shared" si="0"/>
        <v>-0.003</v>
      </c>
      <c r="L18" s="437">
        <v>1221</v>
      </c>
      <c r="M18" s="438">
        <v>1343</v>
      </c>
      <c r="N18" s="511">
        <f t="shared" si="7"/>
        <v>-122</v>
      </c>
      <c r="O18" s="511">
        <f t="shared" si="5"/>
        <v>-122000</v>
      </c>
      <c r="P18" s="511">
        <f t="shared" si="1"/>
        <v>-0.122</v>
      </c>
      <c r="Q18" s="178"/>
    </row>
    <row r="19" spans="1:17" ht="15.75" customHeight="1">
      <c r="A19" s="476">
        <v>11</v>
      </c>
      <c r="B19" s="477" t="s">
        <v>96</v>
      </c>
      <c r="C19" s="482">
        <v>4864833</v>
      </c>
      <c r="D19" s="44" t="s">
        <v>12</v>
      </c>
      <c r="E19" s="45" t="s">
        <v>354</v>
      </c>
      <c r="F19" s="491">
        <v>1000</v>
      </c>
      <c r="G19" s="437">
        <v>998707</v>
      </c>
      <c r="H19" s="438">
        <v>998713</v>
      </c>
      <c r="I19" s="511">
        <f t="shared" si="6"/>
        <v>-6</v>
      </c>
      <c r="J19" s="511">
        <f t="shared" si="3"/>
        <v>-6000</v>
      </c>
      <c r="K19" s="511">
        <f t="shared" si="0"/>
        <v>-0.006</v>
      </c>
      <c r="L19" s="437">
        <v>2648</v>
      </c>
      <c r="M19" s="438">
        <v>2758</v>
      </c>
      <c r="N19" s="511">
        <f t="shared" si="7"/>
        <v>-110</v>
      </c>
      <c r="O19" s="511">
        <f t="shared" si="5"/>
        <v>-110000</v>
      </c>
      <c r="P19" s="511">
        <f t="shared" si="1"/>
        <v>-0.11</v>
      </c>
      <c r="Q19" s="178"/>
    </row>
    <row r="20" spans="1:17" ht="15.75" customHeight="1">
      <c r="A20" s="476">
        <v>12</v>
      </c>
      <c r="B20" s="477" t="s">
        <v>97</v>
      </c>
      <c r="C20" s="482">
        <v>4864834</v>
      </c>
      <c r="D20" s="44" t="s">
        <v>12</v>
      </c>
      <c r="E20" s="45" t="s">
        <v>354</v>
      </c>
      <c r="F20" s="491">
        <v>1000</v>
      </c>
      <c r="G20" s="437">
        <v>999100</v>
      </c>
      <c r="H20" s="438">
        <v>999108</v>
      </c>
      <c r="I20" s="511">
        <f t="shared" si="6"/>
        <v>-8</v>
      </c>
      <c r="J20" s="511">
        <f t="shared" si="3"/>
        <v>-8000</v>
      </c>
      <c r="K20" s="511">
        <f t="shared" si="0"/>
        <v>-0.008</v>
      </c>
      <c r="L20" s="437">
        <v>4469</v>
      </c>
      <c r="M20" s="438">
        <v>4094</v>
      </c>
      <c r="N20" s="511">
        <f t="shared" si="7"/>
        <v>375</v>
      </c>
      <c r="O20" s="511">
        <f t="shared" si="5"/>
        <v>375000</v>
      </c>
      <c r="P20" s="511">
        <f t="shared" si="1"/>
        <v>0.375</v>
      </c>
      <c r="Q20" s="178"/>
    </row>
    <row r="21" spans="1:17" ht="15.75" customHeight="1">
      <c r="A21" s="476">
        <v>13</v>
      </c>
      <c r="B21" s="422" t="s">
        <v>98</v>
      </c>
      <c r="C21" s="482">
        <v>4864835</v>
      </c>
      <c r="D21" s="48" t="s">
        <v>12</v>
      </c>
      <c r="E21" s="45" t="s">
        <v>354</v>
      </c>
      <c r="F21" s="491">
        <v>1000</v>
      </c>
      <c r="G21" s="437">
        <v>249</v>
      </c>
      <c r="H21" s="438">
        <v>250</v>
      </c>
      <c r="I21" s="511">
        <f t="shared" si="6"/>
        <v>-1</v>
      </c>
      <c r="J21" s="511">
        <f t="shared" si="3"/>
        <v>-1000</v>
      </c>
      <c r="K21" s="511">
        <f t="shared" si="0"/>
        <v>-0.001</v>
      </c>
      <c r="L21" s="437">
        <v>1154</v>
      </c>
      <c r="M21" s="438">
        <v>1134</v>
      </c>
      <c r="N21" s="511">
        <f t="shared" si="7"/>
        <v>20</v>
      </c>
      <c r="O21" s="511">
        <f t="shared" si="5"/>
        <v>20000</v>
      </c>
      <c r="P21" s="511">
        <f t="shared" si="1"/>
        <v>0.02</v>
      </c>
      <c r="Q21" s="178"/>
    </row>
    <row r="22" spans="1:17" ht="15.75" customHeight="1">
      <c r="A22" s="476">
        <v>14</v>
      </c>
      <c r="B22" s="477" t="s">
        <v>99</v>
      </c>
      <c r="C22" s="482">
        <v>4864836</v>
      </c>
      <c r="D22" s="44" t="s">
        <v>12</v>
      </c>
      <c r="E22" s="45" t="s">
        <v>354</v>
      </c>
      <c r="F22" s="491">
        <v>1000</v>
      </c>
      <c r="G22" s="437">
        <v>999877</v>
      </c>
      <c r="H22" s="438">
        <v>999878</v>
      </c>
      <c r="I22" s="511">
        <f t="shared" si="6"/>
        <v>-1</v>
      </c>
      <c r="J22" s="511">
        <f t="shared" si="3"/>
        <v>-1000</v>
      </c>
      <c r="K22" s="511">
        <f t="shared" si="0"/>
        <v>-0.001</v>
      </c>
      <c r="L22" s="437">
        <v>16418</v>
      </c>
      <c r="M22" s="438">
        <v>16510</v>
      </c>
      <c r="N22" s="511">
        <f t="shared" si="7"/>
        <v>-92</v>
      </c>
      <c r="O22" s="511">
        <f t="shared" si="5"/>
        <v>-92000</v>
      </c>
      <c r="P22" s="511">
        <f t="shared" si="1"/>
        <v>-0.092</v>
      </c>
      <c r="Q22" s="178"/>
    </row>
    <row r="23" spans="1:17" ht="15.75" customHeight="1">
      <c r="A23" s="476">
        <v>15</v>
      </c>
      <c r="B23" s="477" t="s">
        <v>100</v>
      </c>
      <c r="C23" s="482">
        <v>4864837</v>
      </c>
      <c r="D23" s="44" t="s">
        <v>12</v>
      </c>
      <c r="E23" s="45" t="s">
        <v>354</v>
      </c>
      <c r="F23" s="491">
        <v>1000</v>
      </c>
      <c r="G23" s="437">
        <v>1551</v>
      </c>
      <c r="H23" s="438">
        <v>1552</v>
      </c>
      <c r="I23" s="511">
        <f t="shared" si="6"/>
        <v>-1</v>
      </c>
      <c r="J23" s="511">
        <f t="shared" si="3"/>
        <v>-1000</v>
      </c>
      <c r="K23" s="511">
        <f t="shared" si="0"/>
        <v>-0.001</v>
      </c>
      <c r="L23" s="437">
        <v>37171</v>
      </c>
      <c r="M23" s="438">
        <v>37132</v>
      </c>
      <c r="N23" s="511">
        <f t="shared" si="7"/>
        <v>39</v>
      </c>
      <c r="O23" s="511">
        <f t="shared" si="5"/>
        <v>39000</v>
      </c>
      <c r="P23" s="347">
        <f t="shared" si="1"/>
        <v>0.039</v>
      </c>
      <c r="Q23" s="178"/>
    </row>
    <row r="24" spans="1:17" ht="15.75" customHeight="1">
      <c r="A24" s="476">
        <v>16</v>
      </c>
      <c r="B24" s="477" t="s">
        <v>101</v>
      </c>
      <c r="C24" s="482">
        <v>4864838</v>
      </c>
      <c r="D24" s="44" t="s">
        <v>12</v>
      </c>
      <c r="E24" s="45" t="s">
        <v>354</v>
      </c>
      <c r="F24" s="491">
        <v>1000</v>
      </c>
      <c r="G24" s="437">
        <v>258</v>
      </c>
      <c r="H24" s="438">
        <v>258</v>
      </c>
      <c r="I24" s="511">
        <f t="shared" si="6"/>
        <v>0</v>
      </c>
      <c r="J24" s="511">
        <f t="shared" si="3"/>
        <v>0</v>
      </c>
      <c r="K24" s="511">
        <f t="shared" si="0"/>
        <v>0</v>
      </c>
      <c r="L24" s="437">
        <v>25492</v>
      </c>
      <c r="M24" s="438">
        <v>24720</v>
      </c>
      <c r="N24" s="511">
        <f t="shared" si="7"/>
        <v>772</v>
      </c>
      <c r="O24" s="511">
        <f t="shared" si="5"/>
        <v>772000</v>
      </c>
      <c r="P24" s="511">
        <f t="shared" si="1"/>
        <v>0.772</v>
      </c>
      <c r="Q24" s="178"/>
    </row>
    <row r="25" spans="1:17" ht="15.75" customHeight="1">
      <c r="A25" s="476">
        <v>17</v>
      </c>
      <c r="B25" s="477" t="s">
        <v>124</v>
      </c>
      <c r="C25" s="482">
        <v>4864839</v>
      </c>
      <c r="D25" s="44" t="s">
        <v>12</v>
      </c>
      <c r="E25" s="45" t="s">
        <v>354</v>
      </c>
      <c r="F25" s="491">
        <v>1000</v>
      </c>
      <c r="G25" s="437">
        <v>1471</v>
      </c>
      <c r="H25" s="438">
        <v>1460</v>
      </c>
      <c r="I25" s="511">
        <f t="shared" si="6"/>
        <v>11</v>
      </c>
      <c r="J25" s="511">
        <f t="shared" si="3"/>
        <v>11000</v>
      </c>
      <c r="K25" s="511">
        <f t="shared" si="0"/>
        <v>0.011</v>
      </c>
      <c r="L25" s="437">
        <v>8766</v>
      </c>
      <c r="M25" s="438">
        <v>8402</v>
      </c>
      <c r="N25" s="511">
        <f t="shared" si="7"/>
        <v>364</v>
      </c>
      <c r="O25" s="511">
        <f t="shared" si="5"/>
        <v>364000</v>
      </c>
      <c r="P25" s="511">
        <f t="shared" si="1"/>
        <v>0.364</v>
      </c>
      <c r="Q25" s="178"/>
    </row>
    <row r="26" spans="1:17" ht="15.75" customHeight="1">
      <c r="A26" s="476">
        <v>18</v>
      </c>
      <c r="B26" s="477" t="s">
        <v>127</v>
      </c>
      <c r="C26" s="482">
        <v>4864788</v>
      </c>
      <c r="D26" s="44" t="s">
        <v>12</v>
      </c>
      <c r="E26" s="45" t="s">
        <v>354</v>
      </c>
      <c r="F26" s="491">
        <v>100</v>
      </c>
      <c r="G26" s="437">
        <v>6859</v>
      </c>
      <c r="H26" s="438">
        <v>6673</v>
      </c>
      <c r="I26" s="511">
        <f t="shared" si="6"/>
        <v>186</v>
      </c>
      <c r="J26" s="511">
        <f t="shared" si="3"/>
        <v>18600</v>
      </c>
      <c r="K26" s="511">
        <f t="shared" si="0"/>
        <v>0.0186</v>
      </c>
      <c r="L26" s="437">
        <v>93</v>
      </c>
      <c r="M26" s="438">
        <v>1</v>
      </c>
      <c r="N26" s="511">
        <f t="shared" si="7"/>
        <v>92</v>
      </c>
      <c r="O26" s="511">
        <f t="shared" si="5"/>
        <v>9200</v>
      </c>
      <c r="P26" s="511">
        <f t="shared" si="1"/>
        <v>0.0092</v>
      </c>
      <c r="Q26" s="178"/>
    </row>
    <row r="27" spans="1:17" ht="15.75" customHeight="1">
      <c r="A27" s="476">
        <v>19</v>
      </c>
      <c r="B27" s="477" t="s">
        <v>125</v>
      </c>
      <c r="C27" s="482">
        <v>4864883</v>
      </c>
      <c r="D27" s="44" t="s">
        <v>12</v>
      </c>
      <c r="E27" s="45" t="s">
        <v>354</v>
      </c>
      <c r="F27" s="491">
        <v>1000</v>
      </c>
      <c r="G27" s="437">
        <v>998580</v>
      </c>
      <c r="H27" s="438">
        <v>998581</v>
      </c>
      <c r="I27" s="511">
        <f t="shared" si="6"/>
        <v>-1</v>
      </c>
      <c r="J27" s="511">
        <f t="shared" si="3"/>
        <v>-1000</v>
      </c>
      <c r="K27" s="511">
        <f t="shared" si="0"/>
        <v>-0.001</v>
      </c>
      <c r="L27" s="437">
        <v>13184</v>
      </c>
      <c r="M27" s="438">
        <v>12738</v>
      </c>
      <c r="N27" s="511">
        <f t="shared" si="7"/>
        <v>446</v>
      </c>
      <c r="O27" s="511">
        <f t="shared" si="5"/>
        <v>446000</v>
      </c>
      <c r="P27" s="511">
        <f t="shared" si="1"/>
        <v>0.446</v>
      </c>
      <c r="Q27" s="178"/>
    </row>
    <row r="28" spans="1:17" ht="15.75" customHeight="1">
      <c r="A28" s="476"/>
      <c r="B28" s="479" t="s">
        <v>102</v>
      </c>
      <c r="C28" s="482"/>
      <c r="D28" s="44"/>
      <c r="E28" s="44"/>
      <c r="F28" s="491"/>
      <c r="G28" s="437"/>
      <c r="H28" s="438"/>
      <c r="I28" s="21"/>
      <c r="J28" s="21"/>
      <c r="K28" s="237"/>
      <c r="L28" s="98"/>
      <c r="M28" s="21"/>
      <c r="N28" s="21"/>
      <c r="O28" s="21"/>
      <c r="P28" s="237"/>
      <c r="Q28" s="178"/>
    </row>
    <row r="29" spans="1:17" ht="15.75" customHeight="1">
      <c r="A29" s="476">
        <v>20</v>
      </c>
      <c r="B29" s="477" t="s">
        <v>103</v>
      </c>
      <c r="C29" s="482">
        <v>4865041</v>
      </c>
      <c r="D29" s="44" t="s">
        <v>12</v>
      </c>
      <c r="E29" s="45" t="s">
        <v>354</v>
      </c>
      <c r="F29" s="491">
        <v>1100</v>
      </c>
      <c r="G29" s="437">
        <v>999998</v>
      </c>
      <c r="H29" s="438">
        <v>999998</v>
      </c>
      <c r="I29" s="511">
        <f t="shared" si="6"/>
        <v>0</v>
      </c>
      <c r="J29" s="511">
        <f t="shared" si="3"/>
        <v>0</v>
      </c>
      <c r="K29" s="511">
        <f t="shared" si="0"/>
        <v>0</v>
      </c>
      <c r="L29" s="437">
        <v>733171</v>
      </c>
      <c r="M29" s="438">
        <v>736329</v>
      </c>
      <c r="N29" s="511">
        <f t="shared" si="7"/>
        <v>-3158</v>
      </c>
      <c r="O29" s="511">
        <f t="shared" si="5"/>
        <v>-3473800</v>
      </c>
      <c r="P29" s="511">
        <f t="shared" si="1"/>
        <v>-3.4738</v>
      </c>
      <c r="Q29" s="178"/>
    </row>
    <row r="30" spans="1:17" ht="15.75" customHeight="1">
      <c r="A30" s="476">
        <v>21</v>
      </c>
      <c r="B30" s="477" t="s">
        <v>104</v>
      </c>
      <c r="C30" s="482">
        <v>4865042</v>
      </c>
      <c r="D30" s="44" t="s">
        <v>12</v>
      </c>
      <c r="E30" s="45" t="s">
        <v>354</v>
      </c>
      <c r="F30" s="491">
        <v>1100</v>
      </c>
      <c r="G30" s="437">
        <v>999998</v>
      </c>
      <c r="H30" s="438">
        <v>999998</v>
      </c>
      <c r="I30" s="511">
        <f t="shared" si="6"/>
        <v>0</v>
      </c>
      <c r="J30" s="511">
        <f t="shared" si="3"/>
        <v>0</v>
      </c>
      <c r="K30" s="511">
        <f t="shared" si="0"/>
        <v>0</v>
      </c>
      <c r="L30" s="437">
        <v>773003</v>
      </c>
      <c r="M30" s="438">
        <v>776101</v>
      </c>
      <c r="N30" s="511">
        <f t="shared" si="7"/>
        <v>-3098</v>
      </c>
      <c r="O30" s="511">
        <f t="shared" si="5"/>
        <v>-3407800</v>
      </c>
      <c r="P30" s="511">
        <f t="shared" si="1"/>
        <v>-3.4078</v>
      </c>
      <c r="Q30" s="178"/>
    </row>
    <row r="31" spans="1:17" ht="15.75" customHeight="1">
      <c r="A31" s="476">
        <v>22</v>
      </c>
      <c r="B31" s="477" t="s">
        <v>375</v>
      </c>
      <c r="C31" s="482">
        <v>4864943</v>
      </c>
      <c r="D31" s="44" t="s">
        <v>12</v>
      </c>
      <c r="E31" s="45" t="s">
        <v>354</v>
      </c>
      <c r="F31" s="491">
        <v>1000</v>
      </c>
      <c r="G31" s="437">
        <v>986651</v>
      </c>
      <c r="H31" s="438">
        <v>986658</v>
      </c>
      <c r="I31" s="511">
        <f>G31-H31</f>
        <v>-7</v>
      </c>
      <c r="J31" s="511">
        <f>$F31*I31</f>
        <v>-7000</v>
      </c>
      <c r="K31" s="511">
        <f>J31/1000000</f>
        <v>-0.007</v>
      </c>
      <c r="L31" s="437">
        <v>9154</v>
      </c>
      <c r="M31" s="438">
        <v>9024</v>
      </c>
      <c r="N31" s="511">
        <f>L31-M31</f>
        <v>130</v>
      </c>
      <c r="O31" s="511">
        <f>$F31*N31</f>
        <v>130000</v>
      </c>
      <c r="P31" s="511">
        <f>O31/1000000</f>
        <v>0.13</v>
      </c>
      <c r="Q31" s="178"/>
    </row>
    <row r="32" spans="1:17" ht="15.75" customHeight="1">
      <c r="A32" s="476"/>
      <c r="B32" s="479" t="s">
        <v>34</v>
      </c>
      <c r="C32" s="482"/>
      <c r="D32" s="44"/>
      <c r="E32" s="44"/>
      <c r="F32" s="491"/>
      <c r="G32" s="437"/>
      <c r="H32" s="438"/>
      <c r="I32" s="511"/>
      <c r="J32" s="511"/>
      <c r="K32" s="237">
        <f>SUM(K16:K31)</f>
        <v>0.004599999999999996</v>
      </c>
      <c r="L32" s="512"/>
      <c r="M32" s="511"/>
      <c r="N32" s="511"/>
      <c r="O32" s="511"/>
      <c r="P32" s="237">
        <f>SUM(P16:P31)</f>
        <v>-5.0084</v>
      </c>
      <c r="Q32" s="178"/>
    </row>
    <row r="33" spans="1:17" ht="15.75" customHeight="1">
      <c r="A33" s="476">
        <v>23</v>
      </c>
      <c r="B33" s="477" t="s">
        <v>105</v>
      </c>
      <c r="C33" s="482">
        <v>4864910</v>
      </c>
      <c r="D33" s="44" t="s">
        <v>12</v>
      </c>
      <c r="E33" s="45" t="s">
        <v>354</v>
      </c>
      <c r="F33" s="491">
        <v>-1000</v>
      </c>
      <c r="G33" s="440">
        <v>958251</v>
      </c>
      <c r="H33" s="441">
        <v>958251</v>
      </c>
      <c r="I33" s="347">
        <f t="shared" si="6"/>
        <v>0</v>
      </c>
      <c r="J33" s="347">
        <f t="shared" si="3"/>
        <v>0</v>
      </c>
      <c r="K33" s="347">
        <f t="shared" si="0"/>
        <v>0</v>
      </c>
      <c r="L33" s="440">
        <v>955910</v>
      </c>
      <c r="M33" s="441">
        <v>962759</v>
      </c>
      <c r="N33" s="347">
        <f t="shared" si="7"/>
        <v>-6849</v>
      </c>
      <c r="O33" s="347">
        <f t="shared" si="5"/>
        <v>6849000</v>
      </c>
      <c r="P33" s="347">
        <f t="shared" si="1"/>
        <v>6.849</v>
      </c>
      <c r="Q33" s="178"/>
    </row>
    <row r="34" spans="1:17" ht="15.75" customHeight="1">
      <c r="A34" s="476">
        <v>24</v>
      </c>
      <c r="B34" s="477" t="s">
        <v>106</v>
      </c>
      <c r="C34" s="482">
        <v>4864911</v>
      </c>
      <c r="D34" s="44" t="s">
        <v>12</v>
      </c>
      <c r="E34" s="45" t="s">
        <v>354</v>
      </c>
      <c r="F34" s="491">
        <v>-1000</v>
      </c>
      <c r="G34" s="437">
        <v>968856</v>
      </c>
      <c r="H34" s="438">
        <v>968860</v>
      </c>
      <c r="I34" s="511">
        <f t="shared" si="6"/>
        <v>-4</v>
      </c>
      <c r="J34" s="511">
        <f t="shared" si="3"/>
        <v>4000</v>
      </c>
      <c r="K34" s="511">
        <f t="shared" si="0"/>
        <v>0.004</v>
      </c>
      <c r="L34" s="437">
        <v>959011</v>
      </c>
      <c r="M34" s="438">
        <v>961019</v>
      </c>
      <c r="N34" s="511">
        <f t="shared" si="7"/>
        <v>-2008</v>
      </c>
      <c r="O34" s="511">
        <f t="shared" si="5"/>
        <v>2008000</v>
      </c>
      <c r="P34" s="511">
        <f t="shared" si="1"/>
        <v>2.008</v>
      </c>
      <c r="Q34" s="178"/>
    </row>
    <row r="35" spans="1:17" ht="15.75" customHeight="1">
      <c r="A35" s="476">
        <v>25</v>
      </c>
      <c r="B35" s="531" t="s">
        <v>148</v>
      </c>
      <c r="C35" s="492">
        <v>4902528</v>
      </c>
      <c r="D35" s="13" t="s">
        <v>12</v>
      </c>
      <c r="E35" s="45" t="s">
        <v>354</v>
      </c>
      <c r="F35" s="492">
        <v>300</v>
      </c>
      <c r="G35" s="437">
        <v>2</v>
      </c>
      <c r="H35" s="438">
        <v>2</v>
      </c>
      <c r="I35" s="511">
        <f>G35-H35</f>
        <v>0</v>
      </c>
      <c r="J35" s="511">
        <f>$F35*I35</f>
        <v>0</v>
      </c>
      <c r="K35" s="511">
        <f>J35/1000000</f>
        <v>0</v>
      </c>
      <c r="L35" s="437">
        <v>238</v>
      </c>
      <c r="M35" s="438">
        <v>238</v>
      </c>
      <c r="N35" s="511">
        <f>L35-M35</f>
        <v>0</v>
      </c>
      <c r="O35" s="511">
        <f>$F35*N35</f>
        <v>0</v>
      </c>
      <c r="P35" s="511">
        <f>O35/1000000</f>
        <v>0</v>
      </c>
      <c r="Q35" s="550"/>
    </row>
    <row r="36" spans="1:17" ht="15.75" customHeight="1">
      <c r="A36" s="476"/>
      <c r="B36" s="479" t="s">
        <v>28</v>
      </c>
      <c r="C36" s="482"/>
      <c r="D36" s="44"/>
      <c r="E36" s="44"/>
      <c r="F36" s="491"/>
      <c r="G36" s="437"/>
      <c r="H36" s="438"/>
      <c r="I36" s="511"/>
      <c r="J36" s="511"/>
      <c r="K36" s="511"/>
      <c r="L36" s="512"/>
      <c r="M36" s="511"/>
      <c r="N36" s="511"/>
      <c r="O36" s="511"/>
      <c r="P36" s="511"/>
      <c r="Q36" s="178"/>
    </row>
    <row r="37" spans="1:17" ht="15">
      <c r="A37" s="476">
        <v>26</v>
      </c>
      <c r="B37" s="422" t="s">
        <v>48</v>
      </c>
      <c r="C37" s="482">
        <v>5128409</v>
      </c>
      <c r="D37" s="48" t="s">
        <v>12</v>
      </c>
      <c r="E37" s="45" t="s">
        <v>354</v>
      </c>
      <c r="F37" s="491">
        <v>1000</v>
      </c>
      <c r="G37" s="440">
        <v>140</v>
      </c>
      <c r="H37" s="441">
        <v>140</v>
      </c>
      <c r="I37" s="347">
        <f>G37-H37</f>
        <v>0</v>
      </c>
      <c r="J37" s="347">
        <f t="shared" si="3"/>
        <v>0</v>
      </c>
      <c r="K37" s="347">
        <f t="shared" si="0"/>
        <v>0</v>
      </c>
      <c r="L37" s="440">
        <v>4754</v>
      </c>
      <c r="M37" s="441">
        <v>4004</v>
      </c>
      <c r="N37" s="347">
        <f>L37-M37</f>
        <v>750</v>
      </c>
      <c r="O37" s="347">
        <f t="shared" si="5"/>
        <v>750000</v>
      </c>
      <c r="P37" s="347">
        <f t="shared" si="1"/>
        <v>0.75</v>
      </c>
      <c r="Q37" s="573"/>
    </row>
    <row r="38" spans="1:17" ht="15.75" customHeight="1">
      <c r="A38" s="476"/>
      <c r="B38" s="479" t="s">
        <v>107</v>
      </c>
      <c r="C38" s="482"/>
      <c r="D38" s="44"/>
      <c r="E38" s="44"/>
      <c r="F38" s="491"/>
      <c r="G38" s="437"/>
      <c r="H38" s="438"/>
      <c r="I38" s="511"/>
      <c r="J38" s="511"/>
      <c r="K38" s="511"/>
      <c r="L38" s="512"/>
      <c r="M38" s="511"/>
      <c r="N38" s="511"/>
      <c r="O38" s="511"/>
      <c r="P38" s="511"/>
      <c r="Q38" s="178"/>
    </row>
    <row r="39" spans="1:17" ht="15.75" customHeight="1">
      <c r="A39" s="476">
        <v>27</v>
      </c>
      <c r="B39" s="477" t="s">
        <v>108</v>
      </c>
      <c r="C39" s="482">
        <v>4864962</v>
      </c>
      <c r="D39" s="44" t="s">
        <v>12</v>
      </c>
      <c r="E39" s="45" t="s">
        <v>354</v>
      </c>
      <c r="F39" s="491">
        <v>-1000</v>
      </c>
      <c r="G39" s="437">
        <v>44253</v>
      </c>
      <c r="H39" s="438">
        <v>44253</v>
      </c>
      <c r="I39" s="511">
        <f t="shared" si="6"/>
        <v>0</v>
      </c>
      <c r="J39" s="511">
        <f t="shared" si="3"/>
        <v>0</v>
      </c>
      <c r="K39" s="511">
        <f t="shared" si="0"/>
        <v>0</v>
      </c>
      <c r="L39" s="437">
        <v>973467</v>
      </c>
      <c r="M39" s="438">
        <v>973152</v>
      </c>
      <c r="N39" s="511">
        <f t="shared" si="7"/>
        <v>315</v>
      </c>
      <c r="O39" s="511">
        <f t="shared" si="5"/>
        <v>-315000</v>
      </c>
      <c r="P39" s="511">
        <f t="shared" si="1"/>
        <v>-0.315</v>
      </c>
      <c r="Q39" s="178"/>
    </row>
    <row r="40" spans="1:17" ht="15.75" customHeight="1">
      <c r="A40" s="476">
        <v>28</v>
      </c>
      <c r="B40" s="477" t="s">
        <v>109</v>
      </c>
      <c r="C40" s="482">
        <v>4865033</v>
      </c>
      <c r="D40" s="44" t="s">
        <v>12</v>
      </c>
      <c r="E40" s="45" t="s">
        <v>354</v>
      </c>
      <c r="F40" s="491">
        <v>-1000</v>
      </c>
      <c r="G40" s="437">
        <v>23987</v>
      </c>
      <c r="H40" s="438">
        <v>23987</v>
      </c>
      <c r="I40" s="511">
        <f t="shared" si="6"/>
        <v>0</v>
      </c>
      <c r="J40" s="511">
        <f t="shared" si="3"/>
        <v>0</v>
      </c>
      <c r="K40" s="511">
        <f t="shared" si="0"/>
        <v>0</v>
      </c>
      <c r="L40" s="437">
        <v>968422</v>
      </c>
      <c r="M40" s="438">
        <v>968107</v>
      </c>
      <c r="N40" s="511">
        <f t="shared" si="7"/>
        <v>315</v>
      </c>
      <c r="O40" s="511">
        <f t="shared" si="5"/>
        <v>-315000</v>
      </c>
      <c r="P40" s="511">
        <f t="shared" si="1"/>
        <v>-0.315</v>
      </c>
      <c r="Q40" s="178"/>
    </row>
    <row r="41" spans="1:17" ht="15.75" customHeight="1">
      <c r="A41" s="476">
        <v>29</v>
      </c>
      <c r="B41" s="477" t="s">
        <v>110</v>
      </c>
      <c r="C41" s="482">
        <v>5128420</v>
      </c>
      <c r="D41" s="44" t="s">
        <v>12</v>
      </c>
      <c r="E41" s="45" t="s">
        <v>354</v>
      </c>
      <c r="F41" s="491">
        <v>-1000</v>
      </c>
      <c r="G41" s="437">
        <v>995463</v>
      </c>
      <c r="H41" s="438">
        <v>995446</v>
      </c>
      <c r="I41" s="511">
        <f>G41-H41</f>
        <v>17</v>
      </c>
      <c r="J41" s="511">
        <f t="shared" si="3"/>
        <v>-17000</v>
      </c>
      <c r="K41" s="511">
        <f t="shared" si="0"/>
        <v>-0.017</v>
      </c>
      <c r="L41" s="437">
        <v>996390</v>
      </c>
      <c r="M41" s="438">
        <v>996274</v>
      </c>
      <c r="N41" s="511">
        <f>L41-M41</f>
        <v>116</v>
      </c>
      <c r="O41" s="511">
        <f t="shared" si="5"/>
        <v>-116000</v>
      </c>
      <c r="P41" s="511">
        <f t="shared" si="1"/>
        <v>-0.116</v>
      </c>
      <c r="Q41" s="568"/>
    </row>
    <row r="42" spans="1:17" ht="15.75" customHeight="1">
      <c r="A42" s="476">
        <v>30</v>
      </c>
      <c r="B42" s="422" t="s">
        <v>111</v>
      </c>
      <c r="C42" s="482">
        <v>4864935</v>
      </c>
      <c r="D42" s="44" t="s">
        <v>12</v>
      </c>
      <c r="E42" s="45" t="s">
        <v>354</v>
      </c>
      <c r="F42" s="491">
        <v>-1000</v>
      </c>
      <c r="G42" s="437">
        <v>975588</v>
      </c>
      <c r="H42" s="438">
        <v>975585</v>
      </c>
      <c r="I42" s="511">
        <f t="shared" si="6"/>
        <v>3</v>
      </c>
      <c r="J42" s="511">
        <f t="shared" si="3"/>
        <v>-3000</v>
      </c>
      <c r="K42" s="511">
        <f t="shared" si="0"/>
        <v>-0.003</v>
      </c>
      <c r="L42" s="437">
        <v>992090</v>
      </c>
      <c r="M42" s="438">
        <v>991937</v>
      </c>
      <c r="N42" s="511">
        <f t="shared" si="7"/>
        <v>153</v>
      </c>
      <c r="O42" s="511">
        <f t="shared" si="5"/>
        <v>-153000</v>
      </c>
      <c r="P42" s="511">
        <f t="shared" si="1"/>
        <v>-0.153</v>
      </c>
      <c r="Q42" s="224"/>
    </row>
    <row r="43" spans="1:17" ht="15.75" customHeight="1">
      <c r="A43" s="476"/>
      <c r="B43" s="479" t="s">
        <v>44</v>
      </c>
      <c r="C43" s="482"/>
      <c r="D43" s="44"/>
      <c r="E43" s="44"/>
      <c r="F43" s="491"/>
      <c r="G43" s="437"/>
      <c r="H43" s="438"/>
      <c r="I43" s="511"/>
      <c r="J43" s="511"/>
      <c r="K43" s="511"/>
      <c r="L43" s="512"/>
      <c r="M43" s="511"/>
      <c r="N43" s="511"/>
      <c r="O43" s="511"/>
      <c r="P43" s="511"/>
      <c r="Q43" s="178"/>
    </row>
    <row r="44" spans="1:17" ht="15.75" customHeight="1">
      <c r="A44" s="476"/>
      <c r="B44" s="478" t="s">
        <v>18</v>
      </c>
      <c r="C44" s="482"/>
      <c r="D44" s="48"/>
      <c r="E44" s="48"/>
      <c r="F44" s="491"/>
      <c r="G44" s="437"/>
      <c r="H44" s="438"/>
      <c r="I44" s="511"/>
      <c r="J44" s="511"/>
      <c r="K44" s="511"/>
      <c r="L44" s="512"/>
      <c r="M44" s="511"/>
      <c r="N44" s="511"/>
      <c r="O44" s="511"/>
      <c r="P44" s="511"/>
      <c r="Q44" s="178"/>
    </row>
    <row r="45" spans="1:17" ht="15.75" customHeight="1">
      <c r="A45" s="476">
        <v>31</v>
      </c>
      <c r="B45" s="477" t="s">
        <v>19</v>
      </c>
      <c r="C45" s="482">
        <v>4864808</v>
      </c>
      <c r="D45" s="44" t="s">
        <v>12</v>
      </c>
      <c r="E45" s="45" t="s">
        <v>354</v>
      </c>
      <c r="F45" s="491">
        <v>200</v>
      </c>
      <c r="G45" s="437">
        <v>3903</v>
      </c>
      <c r="H45" s="438">
        <v>3903</v>
      </c>
      <c r="I45" s="511">
        <f>G45-H45</f>
        <v>0</v>
      </c>
      <c r="J45" s="511">
        <f>$F45*I45</f>
        <v>0</v>
      </c>
      <c r="K45" s="511">
        <f>J45/1000000</f>
        <v>0</v>
      </c>
      <c r="L45" s="437">
        <v>12251</v>
      </c>
      <c r="M45" s="438">
        <v>12506</v>
      </c>
      <c r="N45" s="511">
        <f>L45-M45</f>
        <v>-255</v>
      </c>
      <c r="O45" s="511">
        <f>$F45*N45</f>
        <v>-51000</v>
      </c>
      <c r="P45" s="511">
        <f>O45/1000000</f>
        <v>-0.051</v>
      </c>
      <c r="Q45" s="567"/>
    </row>
    <row r="46" spans="1:17" ht="15.75" customHeight="1">
      <c r="A46" s="476">
        <v>32</v>
      </c>
      <c r="B46" s="477" t="s">
        <v>20</v>
      </c>
      <c r="C46" s="482">
        <v>4864841</v>
      </c>
      <c r="D46" s="44" t="s">
        <v>12</v>
      </c>
      <c r="E46" s="45" t="s">
        <v>354</v>
      </c>
      <c r="F46" s="491">
        <v>1000</v>
      </c>
      <c r="G46" s="437">
        <v>15809</v>
      </c>
      <c r="H46" s="438">
        <v>15809</v>
      </c>
      <c r="I46" s="511">
        <f t="shared" si="6"/>
        <v>0</v>
      </c>
      <c r="J46" s="511">
        <f t="shared" si="3"/>
        <v>0</v>
      </c>
      <c r="K46" s="511">
        <f t="shared" si="0"/>
        <v>0</v>
      </c>
      <c r="L46" s="437">
        <v>33157</v>
      </c>
      <c r="M46" s="438">
        <v>31921</v>
      </c>
      <c r="N46" s="511">
        <f t="shared" si="7"/>
        <v>1236</v>
      </c>
      <c r="O46" s="511">
        <f t="shared" si="5"/>
        <v>1236000</v>
      </c>
      <c r="P46" s="511">
        <f t="shared" si="1"/>
        <v>1.236</v>
      </c>
      <c r="Q46" s="178"/>
    </row>
    <row r="47" spans="1:17" ht="15.75" customHeight="1">
      <c r="A47" s="476"/>
      <c r="B47" s="479" t="s">
        <v>121</v>
      </c>
      <c r="C47" s="482"/>
      <c r="D47" s="44"/>
      <c r="E47" s="44"/>
      <c r="F47" s="491"/>
      <c r="G47" s="437"/>
      <c r="H47" s="438"/>
      <c r="I47" s="511"/>
      <c r="J47" s="511"/>
      <c r="K47" s="511"/>
      <c r="L47" s="512"/>
      <c r="M47" s="511"/>
      <c r="N47" s="511"/>
      <c r="O47" s="511"/>
      <c r="P47" s="511"/>
      <c r="Q47" s="178"/>
    </row>
    <row r="48" spans="1:17" ht="15.75" customHeight="1">
      <c r="A48" s="476">
        <v>33</v>
      </c>
      <c r="B48" s="477" t="s">
        <v>122</v>
      </c>
      <c r="C48" s="482">
        <v>4865134</v>
      </c>
      <c r="D48" s="44" t="s">
        <v>12</v>
      </c>
      <c r="E48" s="45" t="s">
        <v>354</v>
      </c>
      <c r="F48" s="491">
        <v>100</v>
      </c>
      <c r="G48" s="437">
        <v>106037</v>
      </c>
      <c r="H48" s="438">
        <v>106321</v>
      </c>
      <c r="I48" s="511">
        <f t="shared" si="6"/>
        <v>-284</v>
      </c>
      <c r="J48" s="511">
        <f t="shared" si="3"/>
        <v>-28400</v>
      </c>
      <c r="K48" s="511">
        <f t="shared" si="0"/>
        <v>-0.0284</v>
      </c>
      <c r="L48" s="437">
        <v>1610</v>
      </c>
      <c r="M48" s="438">
        <v>1606</v>
      </c>
      <c r="N48" s="511">
        <f t="shared" si="7"/>
        <v>4</v>
      </c>
      <c r="O48" s="511">
        <f t="shared" si="5"/>
        <v>400</v>
      </c>
      <c r="P48" s="511">
        <f t="shared" si="1"/>
        <v>0.0004</v>
      </c>
      <c r="Q48" s="178"/>
    </row>
    <row r="49" spans="1:17" ht="15.75" customHeight="1" thickBot="1">
      <c r="A49" s="461">
        <v>34</v>
      </c>
      <c r="B49" s="423" t="s">
        <v>123</v>
      </c>
      <c r="C49" s="483">
        <v>4865135</v>
      </c>
      <c r="D49" s="53" t="s">
        <v>12</v>
      </c>
      <c r="E49" s="51" t="s">
        <v>354</v>
      </c>
      <c r="F49" s="493">
        <v>100</v>
      </c>
      <c r="G49" s="443">
        <v>128685</v>
      </c>
      <c r="H49" s="443">
        <v>126583</v>
      </c>
      <c r="I49" s="513">
        <f t="shared" si="6"/>
        <v>2102</v>
      </c>
      <c r="J49" s="513">
        <f t="shared" si="3"/>
        <v>210200</v>
      </c>
      <c r="K49" s="756">
        <f t="shared" si="0"/>
        <v>0.2102</v>
      </c>
      <c r="L49" s="443">
        <v>4032</v>
      </c>
      <c r="M49" s="443">
        <v>2661</v>
      </c>
      <c r="N49" s="513">
        <f t="shared" si="7"/>
        <v>1371</v>
      </c>
      <c r="O49" s="513">
        <f t="shared" si="5"/>
        <v>137100</v>
      </c>
      <c r="P49" s="756">
        <f t="shared" si="1"/>
        <v>0.1371</v>
      </c>
      <c r="Q49" s="178"/>
    </row>
    <row r="50" spans="6:16" ht="15.75" thickTop="1">
      <c r="F50" s="238"/>
      <c r="I50" s="18"/>
      <c r="J50" s="18"/>
      <c r="K50" s="18"/>
      <c r="N50" s="18"/>
      <c r="O50" s="18"/>
      <c r="P50" s="18"/>
    </row>
    <row r="51" spans="2:16" ht="16.5">
      <c r="B51" s="17" t="s">
        <v>142</v>
      </c>
      <c r="F51" s="238"/>
      <c r="I51" s="18"/>
      <c r="J51" s="18"/>
      <c r="K51" s="519">
        <f>SUM(K8:K49)-K32</f>
        <v>0.25899999999999995</v>
      </c>
      <c r="N51" s="18"/>
      <c r="O51" s="18"/>
      <c r="P51" s="519">
        <f>SUM(P8:P49)-P32</f>
        <v>11.5319</v>
      </c>
    </row>
    <row r="52" spans="2:16" ht="9" customHeight="1">
      <c r="B52" s="17"/>
      <c r="F52" s="238"/>
      <c r="I52" s="18"/>
      <c r="J52" s="18"/>
      <c r="K52" s="31"/>
      <c r="N52" s="18"/>
      <c r="O52" s="18"/>
      <c r="P52" s="31"/>
    </row>
    <row r="53" spans="2:16" ht="16.5">
      <c r="B53" s="17" t="s">
        <v>143</v>
      </c>
      <c r="F53" s="238"/>
      <c r="I53" s="18"/>
      <c r="J53" s="18"/>
      <c r="K53" s="519">
        <f>SUM(K51:K52)</f>
        <v>0.25899999999999995</v>
      </c>
      <c r="N53" s="18"/>
      <c r="O53" s="18"/>
      <c r="P53" s="519">
        <f>SUM(P51:P52)</f>
        <v>11.5319</v>
      </c>
    </row>
    <row r="54" ht="15">
      <c r="F54" s="238"/>
    </row>
    <row r="55" spans="6:17" ht="15">
      <c r="F55" s="238"/>
      <c r="Q55" s="305" t="str">
        <f>NDPL!$Q$1</f>
        <v>JUNE-2014</v>
      </c>
    </row>
    <row r="56" ht="15">
      <c r="F56" s="238"/>
    </row>
    <row r="57" spans="6:17" ht="15">
      <c r="F57" s="238"/>
      <c r="Q57" s="305"/>
    </row>
    <row r="58" spans="1:16" ht="18.75" thickBot="1">
      <c r="A58" s="106" t="s">
        <v>253</v>
      </c>
      <c r="F58" s="238"/>
      <c r="G58" s="7"/>
      <c r="H58" s="7"/>
      <c r="I58" s="54" t="s">
        <v>7</v>
      </c>
      <c r="J58" s="19"/>
      <c r="K58" s="19"/>
      <c r="L58" s="19"/>
      <c r="M58" s="19"/>
      <c r="N58" s="54" t="s">
        <v>407</v>
      </c>
      <c r="O58" s="19"/>
      <c r="P58" s="19"/>
    </row>
    <row r="59" spans="1:17" ht="39.75" thickBot="1" thickTop="1">
      <c r="A59" s="39" t="s">
        <v>8</v>
      </c>
      <c r="B59" s="773" t="s">
        <v>9</v>
      </c>
      <c r="C59" s="774" t="s">
        <v>1</v>
      </c>
      <c r="D59" s="774" t="s">
        <v>2</v>
      </c>
      <c r="E59" s="774" t="s">
        <v>3</v>
      </c>
      <c r="F59" s="774" t="s">
        <v>10</v>
      </c>
      <c r="G59" s="775" t="str">
        <f>NDPL!G5</f>
        <v>FINAL READING 01/07/2014</v>
      </c>
      <c r="H59" s="774" t="str">
        <f>NDPL!H5</f>
        <v>INTIAL READING 01/06/2014</v>
      </c>
      <c r="I59" s="774" t="s">
        <v>4</v>
      </c>
      <c r="J59" s="774" t="s">
        <v>5</v>
      </c>
      <c r="K59" s="774" t="s">
        <v>6</v>
      </c>
      <c r="L59" s="775" t="str">
        <f>NDPL!G5</f>
        <v>FINAL READING 01/07/2014</v>
      </c>
      <c r="M59" s="774" t="str">
        <f>NDPL!H5</f>
        <v>INTIAL READING 01/06/2014</v>
      </c>
      <c r="N59" s="774" t="s">
        <v>4</v>
      </c>
      <c r="O59" s="774" t="s">
        <v>5</v>
      </c>
      <c r="P59" s="774" t="s">
        <v>6</v>
      </c>
      <c r="Q59" s="38" t="s">
        <v>317</v>
      </c>
    </row>
    <row r="60" spans="1:16" ht="17.25" thickBot="1" thickTop="1">
      <c r="A60" s="20"/>
      <c r="B60" s="776"/>
      <c r="C60" s="777"/>
      <c r="D60" s="777"/>
      <c r="E60" s="777"/>
      <c r="F60" s="778"/>
      <c r="G60" s="777"/>
      <c r="H60" s="777"/>
      <c r="I60" s="777"/>
      <c r="J60" s="777"/>
      <c r="K60" s="777"/>
      <c r="L60" s="777"/>
      <c r="M60" s="777"/>
      <c r="N60" s="777"/>
      <c r="O60" s="777"/>
      <c r="P60" s="777"/>
    </row>
    <row r="61" spans="1:17" ht="15.75" customHeight="1" thickTop="1">
      <c r="A61" s="474"/>
      <c r="B61" s="475" t="s">
        <v>128</v>
      </c>
      <c r="C61" s="40"/>
      <c r="D61" s="40"/>
      <c r="E61" s="40"/>
      <c r="F61" s="424"/>
      <c r="G61" s="32"/>
      <c r="H61" s="763"/>
      <c r="I61" s="763"/>
      <c r="J61" s="763"/>
      <c r="K61" s="763"/>
      <c r="L61" s="32"/>
      <c r="M61" s="763"/>
      <c r="N61" s="763"/>
      <c r="O61" s="763"/>
      <c r="P61" s="763"/>
      <c r="Q61" s="177"/>
    </row>
    <row r="62" spans="1:17" ht="15.75" customHeight="1">
      <c r="A62" s="476">
        <v>1</v>
      </c>
      <c r="B62" s="477" t="s">
        <v>15</v>
      </c>
      <c r="C62" s="482">
        <v>4864968</v>
      </c>
      <c r="D62" s="44" t="s">
        <v>12</v>
      </c>
      <c r="E62" s="45" t="s">
        <v>354</v>
      </c>
      <c r="F62" s="491">
        <v>-1000</v>
      </c>
      <c r="G62" s="440">
        <v>991475</v>
      </c>
      <c r="H62" s="441">
        <v>991477</v>
      </c>
      <c r="I62" s="441">
        <f>G62-H62</f>
        <v>-2</v>
      </c>
      <c r="J62" s="441">
        <f>$F62*I62</f>
        <v>2000</v>
      </c>
      <c r="K62" s="441">
        <f>J62/1000000</f>
        <v>0.002</v>
      </c>
      <c r="L62" s="440">
        <v>911212</v>
      </c>
      <c r="M62" s="441">
        <v>916140</v>
      </c>
      <c r="N62" s="441">
        <f>L62-M62</f>
        <v>-4928</v>
      </c>
      <c r="O62" s="441">
        <f>$F62*N62</f>
        <v>4928000</v>
      </c>
      <c r="P62" s="441">
        <f>O62/1000000</f>
        <v>4.928</v>
      </c>
      <c r="Q62" s="178"/>
    </row>
    <row r="63" spans="1:17" ht="15.75" customHeight="1">
      <c r="A63" s="476">
        <v>2</v>
      </c>
      <c r="B63" s="477" t="s">
        <v>16</v>
      </c>
      <c r="C63" s="482">
        <v>4864980</v>
      </c>
      <c r="D63" s="44" t="s">
        <v>12</v>
      </c>
      <c r="E63" s="45" t="s">
        <v>354</v>
      </c>
      <c r="F63" s="491">
        <v>-1000</v>
      </c>
      <c r="G63" s="440">
        <v>12363</v>
      </c>
      <c r="H63" s="441">
        <v>12364</v>
      </c>
      <c r="I63" s="441">
        <f>G63-H63</f>
        <v>-1</v>
      </c>
      <c r="J63" s="441">
        <f>$F63*I63</f>
        <v>1000</v>
      </c>
      <c r="K63" s="441">
        <f>J63/1000000</f>
        <v>0.001</v>
      </c>
      <c r="L63" s="440">
        <v>931142</v>
      </c>
      <c r="M63" s="441">
        <v>935998</v>
      </c>
      <c r="N63" s="441">
        <f>L63-M63</f>
        <v>-4856</v>
      </c>
      <c r="O63" s="441">
        <f>$F63*N63</f>
        <v>4856000</v>
      </c>
      <c r="P63" s="441">
        <f>O63/1000000</f>
        <v>4.856</v>
      </c>
      <c r="Q63" s="178"/>
    </row>
    <row r="64" spans="1:17" ht="15">
      <c r="A64" s="476">
        <v>3</v>
      </c>
      <c r="B64" s="477" t="s">
        <v>17</v>
      </c>
      <c r="C64" s="482">
        <v>5128436</v>
      </c>
      <c r="D64" s="44" t="s">
        <v>12</v>
      </c>
      <c r="E64" s="45" t="s">
        <v>354</v>
      </c>
      <c r="F64" s="491">
        <v>-1000</v>
      </c>
      <c r="G64" s="440">
        <v>992602</v>
      </c>
      <c r="H64" s="441">
        <v>992604</v>
      </c>
      <c r="I64" s="441">
        <f>G64-H64</f>
        <v>-2</v>
      </c>
      <c r="J64" s="441">
        <f>$F64*I64</f>
        <v>2000</v>
      </c>
      <c r="K64" s="441">
        <f>J64/1000000</f>
        <v>0.002</v>
      </c>
      <c r="L64" s="440">
        <v>975636</v>
      </c>
      <c r="M64" s="441">
        <v>980261</v>
      </c>
      <c r="N64" s="441">
        <f>L64-M64</f>
        <v>-4625</v>
      </c>
      <c r="O64" s="441">
        <f>$F64*N64</f>
        <v>4625000</v>
      </c>
      <c r="P64" s="441">
        <f>O64/1000000</f>
        <v>4.625</v>
      </c>
      <c r="Q64" s="707"/>
    </row>
    <row r="65" spans="1:17" ht="15.75" customHeight="1">
      <c r="A65" s="476"/>
      <c r="B65" s="478" t="s">
        <v>129</v>
      </c>
      <c r="C65" s="482"/>
      <c r="D65" s="48"/>
      <c r="E65" s="48"/>
      <c r="F65" s="491"/>
      <c r="G65" s="440"/>
      <c r="H65" s="441"/>
      <c r="I65" s="516"/>
      <c r="J65" s="516"/>
      <c r="K65" s="516"/>
      <c r="L65" s="440"/>
      <c r="M65" s="516"/>
      <c r="N65" s="516"/>
      <c r="O65" s="516"/>
      <c r="P65" s="516"/>
      <c r="Q65" s="178"/>
    </row>
    <row r="66" spans="1:17" ht="15.75" customHeight="1">
      <c r="A66" s="476">
        <v>4</v>
      </c>
      <c r="B66" s="477" t="s">
        <v>130</v>
      </c>
      <c r="C66" s="482">
        <v>4864915</v>
      </c>
      <c r="D66" s="44" t="s">
        <v>12</v>
      </c>
      <c r="E66" s="45" t="s">
        <v>354</v>
      </c>
      <c r="F66" s="491">
        <v>-1000</v>
      </c>
      <c r="G66" s="440">
        <v>901233</v>
      </c>
      <c r="H66" s="441">
        <v>901265</v>
      </c>
      <c r="I66" s="516">
        <f aca="true" t="shared" si="8" ref="I66:I71">G66-H66</f>
        <v>-32</v>
      </c>
      <c r="J66" s="516">
        <f aca="true" t="shared" si="9" ref="J66:J71">$F66*I66</f>
        <v>32000</v>
      </c>
      <c r="K66" s="516">
        <f aca="true" t="shared" si="10" ref="K66:K71">J66/1000000</f>
        <v>0.032</v>
      </c>
      <c r="L66" s="440">
        <v>991103</v>
      </c>
      <c r="M66" s="441">
        <v>991957</v>
      </c>
      <c r="N66" s="516">
        <f aca="true" t="shared" si="11" ref="N66:N71">L66-M66</f>
        <v>-854</v>
      </c>
      <c r="O66" s="516">
        <f aca="true" t="shared" si="12" ref="O66:O71">$F66*N66</f>
        <v>854000</v>
      </c>
      <c r="P66" s="516">
        <f aca="true" t="shared" si="13" ref="P66:P71">O66/1000000</f>
        <v>0.854</v>
      </c>
      <c r="Q66" s="178"/>
    </row>
    <row r="67" spans="1:17" ht="15.75" customHeight="1">
      <c r="A67" s="476">
        <v>5</v>
      </c>
      <c r="B67" s="477" t="s">
        <v>131</v>
      </c>
      <c r="C67" s="482">
        <v>4864993</v>
      </c>
      <c r="D67" s="44" t="s">
        <v>12</v>
      </c>
      <c r="E67" s="45" t="s">
        <v>354</v>
      </c>
      <c r="F67" s="491">
        <v>-1000</v>
      </c>
      <c r="G67" s="440">
        <v>889725</v>
      </c>
      <c r="H67" s="441">
        <v>889764</v>
      </c>
      <c r="I67" s="516">
        <f t="shared" si="8"/>
        <v>-39</v>
      </c>
      <c r="J67" s="516">
        <f t="shared" si="9"/>
        <v>39000</v>
      </c>
      <c r="K67" s="516">
        <f t="shared" si="10"/>
        <v>0.039</v>
      </c>
      <c r="L67" s="440">
        <v>989541</v>
      </c>
      <c r="M67" s="441">
        <v>990378</v>
      </c>
      <c r="N67" s="516">
        <f t="shared" si="11"/>
        <v>-837</v>
      </c>
      <c r="O67" s="516">
        <f t="shared" si="12"/>
        <v>837000</v>
      </c>
      <c r="P67" s="516">
        <f t="shared" si="13"/>
        <v>0.837</v>
      </c>
      <c r="Q67" s="178"/>
    </row>
    <row r="68" spans="1:17" ht="15.75" customHeight="1">
      <c r="A68" s="476">
        <v>6</v>
      </c>
      <c r="B68" s="477" t="s">
        <v>132</v>
      </c>
      <c r="C68" s="482">
        <v>4864914</v>
      </c>
      <c r="D68" s="44" t="s">
        <v>12</v>
      </c>
      <c r="E68" s="45" t="s">
        <v>354</v>
      </c>
      <c r="F68" s="491">
        <v>-1000</v>
      </c>
      <c r="G68" s="440">
        <v>4665</v>
      </c>
      <c r="H68" s="441">
        <v>4665</v>
      </c>
      <c r="I68" s="516">
        <f t="shared" si="8"/>
        <v>0</v>
      </c>
      <c r="J68" s="516">
        <f t="shared" si="9"/>
        <v>0</v>
      </c>
      <c r="K68" s="516">
        <f t="shared" si="10"/>
        <v>0</v>
      </c>
      <c r="L68" s="440">
        <v>993502</v>
      </c>
      <c r="M68" s="441">
        <v>992731</v>
      </c>
      <c r="N68" s="516">
        <f t="shared" si="11"/>
        <v>771</v>
      </c>
      <c r="O68" s="516">
        <f t="shared" si="12"/>
        <v>-771000</v>
      </c>
      <c r="P68" s="516">
        <f t="shared" si="13"/>
        <v>-0.771</v>
      </c>
      <c r="Q68" s="178"/>
    </row>
    <row r="69" spans="1:17" ht="15.75" customHeight="1">
      <c r="A69" s="476">
        <v>7</v>
      </c>
      <c r="B69" s="477" t="s">
        <v>133</v>
      </c>
      <c r="C69" s="482">
        <v>4865167</v>
      </c>
      <c r="D69" s="44" t="s">
        <v>12</v>
      </c>
      <c r="E69" s="45" t="s">
        <v>354</v>
      </c>
      <c r="F69" s="491">
        <v>-1000</v>
      </c>
      <c r="G69" s="346">
        <v>1655</v>
      </c>
      <c r="H69" s="347">
        <v>1655</v>
      </c>
      <c r="I69" s="516">
        <f t="shared" si="8"/>
        <v>0</v>
      </c>
      <c r="J69" s="516">
        <f t="shared" si="9"/>
        <v>0</v>
      </c>
      <c r="K69" s="516">
        <f t="shared" si="10"/>
        <v>0</v>
      </c>
      <c r="L69" s="346">
        <v>980809</v>
      </c>
      <c r="M69" s="347">
        <v>980809</v>
      </c>
      <c r="N69" s="516">
        <f t="shared" si="11"/>
        <v>0</v>
      </c>
      <c r="O69" s="516">
        <f t="shared" si="12"/>
        <v>0</v>
      </c>
      <c r="P69" s="516">
        <f t="shared" si="13"/>
        <v>0</v>
      </c>
      <c r="Q69" s="178"/>
    </row>
    <row r="70" spans="1:17" s="88" customFormat="1" ht="15">
      <c r="A70" s="569">
        <v>8</v>
      </c>
      <c r="B70" s="779" t="s">
        <v>134</v>
      </c>
      <c r="C70" s="780">
        <v>4864893</v>
      </c>
      <c r="D70" s="73" t="s">
        <v>12</v>
      </c>
      <c r="E70" s="74" t="s">
        <v>354</v>
      </c>
      <c r="F70" s="781">
        <v>-2000</v>
      </c>
      <c r="G70" s="440">
        <v>999777</v>
      </c>
      <c r="H70" s="441">
        <v>999777</v>
      </c>
      <c r="I70" s="516">
        <f>G70-H70</f>
        <v>0</v>
      </c>
      <c r="J70" s="516">
        <f t="shared" si="9"/>
        <v>0</v>
      </c>
      <c r="K70" s="516">
        <f t="shared" si="10"/>
        <v>0</v>
      </c>
      <c r="L70" s="440">
        <v>981547</v>
      </c>
      <c r="M70" s="441">
        <v>983712</v>
      </c>
      <c r="N70" s="516">
        <f>L70-M70</f>
        <v>-2165</v>
      </c>
      <c r="O70" s="516">
        <f t="shared" si="12"/>
        <v>4330000</v>
      </c>
      <c r="P70" s="516">
        <f t="shared" si="13"/>
        <v>4.33</v>
      </c>
      <c r="Q70" s="570"/>
    </row>
    <row r="71" spans="1:17" ht="15.75" customHeight="1">
      <c r="A71" s="476">
        <v>9</v>
      </c>
      <c r="B71" s="477" t="s">
        <v>135</v>
      </c>
      <c r="C71" s="482">
        <v>4864918</v>
      </c>
      <c r="D71" s="44" t="s">
        <v>12</v>
      </c>
      <c r="E71" s="45" t="s">
        <v>354</v>
      </c>
      <c r="F71" s="491">
        <v>-1000</v>
      </c>
      <c r="G71" s="440">
        <v>999469</v>
      </c>
      <c r="H71" s="441">
        <v>999469</v>
      </c>
      <c r="I71" s="516">
        <f t="shared" si="8"/>
        <v>0</v>
      </c>
      <c r="J71" s="516">
        <f t="shared" si="9"/>
        <v>0</v>
      </c>
      <c r="K71" s="516">
        <f t="shared" si="10"/>
        <v>0</v>
      </c>
      <c r="L71" s="440">
        <v>959455</v>
      </c>
      <c r="M71" s="441">
        <v>962826</v>
      </c>
      <c r="N71" s="516">
        <f t="shared" si="11"/>
        <v>-3371</v>
      </c>
      <c r="O71" s="516">
        <f t="shared" si="12"/>
        <v>3371000</v>
      </c>
      <c r="P71" s="516">
        <f t="shared" si="13"/>
        <v>3.371</v>
      </c>
      <c r="Q71" s="709"/>
    </row>
    <row r="72" spans="1:17" ht="15.75" customHeight="1">
      <c r="A72" s="476"/>
      <c r="B72" s="479" t="s">
        <v>136</v>
      </c>
      <c r="C72" s="482"/>
      <c r="D72" s="44"/>
      <c r="E72" s="44"/>
      <c r="F72" s="491"/>
      <c r="G72" s="440"/>
      <c r="H72" s="441"/>
      <c r="I72" s="516"/>
      <c r="J72" s="516"/>
      <c r="K72" s="516"/>
      <c r="L72" s="440"/>
      <c r="M72" s="516"/>
      <c r="N72" s="516"/>
      <c r="O72" s="516"/>
      <c r="P72" s="516"/>
      <c r="Q72" s="178"/>
    </row>
    <row r="73" spans="1:17" ht="24.75" customHeight="1">
      <c r="A73" s="476">
        <v>10</v>
      </c>
      <c r="B73" s="477" t="s">
        <v>137</v>
      </c>
      <c r="C73" s="482">
        <v>4864919</v>
      </c>
      <c r="D73" s="44" t="s">
        <v>12</v>
      </c>
      <c r="E73" s="45" t="s">
        <v>354</v>
      </c>
      <c r="F73" s="491">
        <v>-1000</v>
      </c>
      <c r="G73" s="440">
        <v>6623</v>
      </c>
      <c r="H73" s="441">
        <v>6642</v>
      </c>
      <c r="I73" s="516">
        <f>G73-H73</f>
        <v>-19</v>
      </c>
      <c r="J73" s="516">
        <f>$F73*I73</f>
        <v>19000</v>
      </c>
      <c r="K73" s="516">
        <f>J73/1000000</f>
        <v>0.019</v>
      </c>
      <c r="L73" s="440">
        <v>897993</v>
      </c>
      <c r="M73" s="441">
        <v>899164</v>
      </c>
      <c r="N73" s="516">
        <f>L73-M73</f>
        <v>-1171</v>
      </c>
      <c r="O73" s="516">
        <f>$F73*N73</f>
        <v>1171000</v>
      </c>
      <c r="P73" s="516">
        <f>O73/1000000</f>
        <v>1.171</v>
      </c>
      <c r="Q73" s="677" t="s">
        <v>431</v>
      </c>
    </row>
    <row r="74" spans="1:17" ht="15.75" customHeight="1">
      <c r="A74" s="476"/>
      <c r="B74" s="477" t="s">
        <v>137</v>
      </c>
      <c r="C74" s="482">
        <v>5100229</v>
      </c>
      <c r="D74" s="44" t="s">
        <v>12</v>
      </c>
      <c r="E74" s="45" t="s">
        <v>354</v>
      </c>
      <c r="F74" s="491">
        <v>-1000</v>
      </c>
      <c r="G74" s="440">
        <v>999983</v>
      </c>
      <c r="H74" s="441">
        <v>1000000</v>
      </c>
      <c r="I74" s="516">
        <f>G74-H74</f>
        <v>-17</v>
      </c>
      <c r="J74" s="516">
        <f>$F74*I74</f>
        <v>17000</v>
      </c>
      <c r="K74" s="516">
        <f>J74/1000000</f>
        <v>0.017</v>
      </c>
      <c r="L74" s="440">
        <v>998879</v>
      </c>
      <c r="M74" s="441">
        <v>1000000</v>
      </c>
      <c r="N74" s="516">
        <f>L74-M74</f>
        <v>-1121</v>
      </c>
      <c r="O74" s="516">
        <f>$F74*N74</f>
        <v>1121000</v>
      </c>
      <c r="P74" s="516">
        <f>O74/1000000</f>
        <v>1.121</v>
      </c>
      <c r="Q74" s="550" t="s">
        <v>432</v>
      </c>
    </row>
    <row r="75" spans="1:17" ht="15.75" customHeight="1">
      <c r="A75" s="476">
        <v>11</v>
      </c>
      <c r="B75" s="477" t="s">
        <v>138</v>
      </c>
      <c r="C75" s="482">
        <v>4864917</v>
      </c>
      <c r="D75" s="44" t="s">
        <v>12</v>
      </c>
      <c r="E75" s="45" t="s">
        <v>354</v>
      </c>
      <c r="F75" s="491">
        <v>-1000</v>
      </c>
      <c r="G75" s="440">
        <v>962278</v>
      </c>
      <c r="H75" s="441">
        <v>962292</v>
      </c>
      <c r="I75" s="516">
        <f>G75-H75</f>
        <v>-14</v>
      </c>
      <c r="J75" s="516">
        <f>$F75*I75</f>
        <v>14000</v>
      </c>
      <c r="K75" s="516">
        <f>J75/1000000</f>
        <v>0.014</v>
      </c>
      <c r="L75" s="440">
        <v>865391</v>
      </c>
      <c r="M75" s="441">
        <v>869197</v>
      </c>
      <c r="N75" s="516">
        <f>L75-M75</f>
        <v>-3806</v>
      </c>
      <c r="O75" s="516">
        <f>$F75*N75</f>
        <v>3806000</v>
      </c>
      <c r="P75" s="516">
        <f>O75/1000000</f>
        <v>3.806</v>
      </c>
      <c r="Q75" s="178"/>
    </row>
    <row r="76" spans="1:17" ht="15.75" customHeight="1">
      <c r="A76" s="476"/>
      <c r="B76" s="478" t="s">
        <v>139</v>
      </c>
      <c r="C76" s="482"/>
      <c r="D76" s="48"/>
      <c r="E76" s="48"/>
      <c r="F76" s="491"/>
      <c r="G76" s="440"/>
      <c r="H76" s="438"/>
      <c r="I76" s="514"/>
      <c r="J76" s="514"/>
      <c r="K76" s="514"/>
      <c r="L76" s="437"/>
      <c r="M76" s="514"/>
      <c r="N76" s="514"/>
      <c r="O76" s="514"/>
      <c r="P76" s="514"/>
      <c r="Q76" s="178"/>
    </row>
    <row r="77" spans="1:17" ht="19.5" customHeight="1">
      <c r="A77" s="476">
        <v>12</v>
      </c>
      <c r="B77" s="477" t="s">
        <v>140</v>
      </c>
      <c r="C77" s="482">
        <v>4865053</v>
      </c>
      <c r="D77" s="44" t="s">
        <v>12</v>
      </c>
      <c r="E77" s="45" t="s">
        <v>354</v>
      </c>
      <c r="F77" s="491">
        <v>-1000</v>
      </c>
      <c r="G77" s="440">
        <v>20997</v>
      </c>
      <c r="H77" s="438">
        <v>20642</v>
      </c>
      <c r="I77" s="514">
        <f>G77-H77</f>
        <v>355</v>
      </c>
      <c r="J77" s="514">
        <f>$F77*I77</f>
        <v>-355000</v>
      </c>
      <c r="K77" s="514">
        <f>J77/1000000</f>
        <v>-0.355</v>
      </c>
      <c r="L77" s="437">
        <v>34930</v>
      </c>
      <c r="M77" s="438">
        <v>34285</v>
      </c>
      <c r="N77" s="514">
        <f>L77-M77</f>
        <v>645</v>
      </c>
      <c r="O77" s="514">
        <f>$F77*N77</f>
        <v>-645000</v>
      </c>
      <c r="P77" s="514">
        <f>O77/1000000</f>
        <v>-0.645</v>
      </c>
      <c r="Q77" s="607"/>
    </row>
    <row r="78" spans="1:17" ht="19.5" customHeight="1">
      <c r="A78" s="476">
        <v>13</v>
      </c>
      <c r="B78" s="477" t="s">
        <v>141</v>
      </c>
      <c r="C78" s="482">
        <v>4864986</v>
      </c>
      <c r="D78" s="44" t="s">
        <v>12</v>
      </c>
      <c r="E78" s="45" t="s">
        <v>354</v>
      </c>
      <c r="F78" s="491">
        <v>-1000</v>
      </c>
      <c r="G78" s="440">
        <v>22229</v>
      </c>
      <c r="H78" s="438">
        <v>22075</v>
      </c>
      <c r="I78" s="438">
        <f>G78-H78</f>
        <v>154</v>
      </c>
      <c r="J78" s="438">
        <f>$F78*I78</f>
        <v>-154000</v>
      </c>
      <c r="K78" s="438">
        <f>J78/1000000</f>
        <v>-0.154</v>
      </c>
      <c r="L78" s="437">
        <v>45128</v>
      </c>
      <c r="M78" s="438">
        <v>44107</v>
      </c>
      <c r="N78" s="438">
        <f>L78-M78</f>
        <v>1021</v>
      </c>
      <c r="O78" s="438">
        <f>$F78*N78</f>
        <v>-1021000</v>
      </c>
      <c r="P78" s="438">
        <f>O78/1000000</f>
        <v>-1.021</v>
      </c>
      <c r="Q78" s="607"/>
    </row>
    <row r="79" spans="1:17" ht="14.25" customHeight="1">
      <c r="A79" s="476"/>
      <c r="B79" s="479" t="s">
        <v>146</v>
      </c>
      <c r="C79" s="482"/>
      <c r="D79" s="44"/>
      <c r="E79" s="44"/>
      <c r="F79" s="491"/>
      <c r="G79" s="515"/>
      <c r="H79" s="438"/>
      <c r="I79" s="438"/>
      <c r="J79" s="438"/>
      <c r="K79" s="438"/>
      <c r="L79" s="515"/>
      <c r="M79" s="438"/>
      <c r="N79" s="438"/>
      <c r="O79" s="438"/>
      <c r="P79" s="438"/>
      <c r="Q79" s="178"/>
    </row>
    <row r="80" spans="1:17" ht="15.75" thickBot="1">
      <c r="A80" s="480">
        <v>14</v>
      </c>
      <c r="B80" s="481" t="s">
        <v>147</v>
      </c>
      <c r="C80" s="483">
        <v>4865087</v>
      </c>
      <c r="D80" s="107" t="s">
        <v>12</v>
      </c>
      <c r="E80" s="51" t="s">
        <v>354</v>
      </c>
      <c r="F80" s="483">
        <v>100</v>
      </c>
      <c r="G80" s="731">
        <v>0</v>
      </c>
      <c r="H80" s="732">
        <v>0</v>
      </c>
      <c r="I80" s="732">
        <f>G80-H80</f>
        <v>0</v>
      </c>
      <c r="J80" s="732">
        <f>$F80*I80</f>
        <v>0</v>
      </c>
      <c r="K80" s="732">
        <f>J80/1000000</f>
        <v>0</v>
      </c>
      <c r="L80" s="731">
        <v>0</v>
      </c>
      <c r="M80" s="732">
        <v>0</v>
      </c>
      <c r="N80" s="732">
        <f>L80-M80</f>
        <v>0</v>
      </c>
      <c r="O80" s="732">
        <f>$F80*N80</f>
        <v>0</v>
      </c>
      <c r="P80" s="732">
        <f>O80/1000000</f>
        <v>0</v>
      </c>
      <c r="Q80" s="729"/>
    </row>
    <row r="81" spans="2:16" ht="18.75" thickTop="1">
      <c r="B81" s="376" t="s">
        <v>255</v>
      </c>
      <c r="F81" s="238"/>
      <c r="I81" s="18"/>
      <c r="J81" s="18"/>
      <c r="K81" s="473">
        <f>SUM(K62:K79)</f>
        <v>-0.383</v>
      </c>
      <c r="L81" s="19"/>
      <c r="N81" s="18"/>
      <c r="O81" s="18"/>
      <c r="P81" s="473">
        <f>SUM(P62:P79)</f>
        <v>27.461999999999996</v>
      </c>
    </row>
    <row r="82" spans="2:16" ht="18">
      <c r="B82" s="376"/>
      <c r="F82" s="238"/>
      <c r="I82" s="18"/>
      <c r="J82" s="18"/>
      <c r="K82" s="21"/>
      <c r="L82" s="19"/>
      <c r="N82" s="18"/>
      <c r="O82" s="18"/>
      <c r="P82" s="378"/>
    </row>
    <row r="83" spans="2:16" ht="18">
      <c r="B83" s="376" t="s">
        <v>149</v>
      </c>
      <c r="F83" s="238"/>
      <c r="I83" s="18"/>
      <c r="J83" s="18"/>
      <c r="K83" s="473">
        <f>SUM(K81:K82)</f>
        <v>-0.383</v>
      </c>
      <c r="L83" s="19"/>
      <c r="N83" s="18"/>
      <c r="O83" s="18"/>
      <c r="P83" s="473">
        <f>SUM(P81:P82)</f>
        <v>27.461999999999996</v>
      </c>
    </row>
    <row r="84" spans="6:16" ht="15">
      <c r="F84" s="238"/>
      <c r="I84" s="18"/>
      <c r="J84" s="18"/>
      <c r="K84" s="21"/>
      <c r="L84" s="19"/>
      <c r="N84" s="18"/>
      <c r="O84" s="18"/>
      <c r="P84" s="21"/>
    </row>
    <row r="85" spans="6:16" ht="15">
      <c r="F85" s="238"/>
      <c r="I85" s="18"/>
      <c r="J85" s="18"/>
      <c r="K85" s="21"/>
      <c r="L85" s="19"/>
      <c r="N85" s="18"/>
      <c r="O85" s="18"/>
      <c r="P85" s="21"/>
    </row>
    <row r="86" spans="6:18" ht="15">
      <c r="F86" s="238"/>
      <c r="I86" s="18"/>
      <c r="J86" s="18"/>
      <c r="K86" s="21"/>
      <c r="L86" s="19"/>
      <c r="N86" s="18"/>
      <c r="O86" s="18"/>
      <c r="P86" s="21"/>
      <c r="Q86" s="305" t="str">
        <f>NDPL!Q1</f>
        <v>JUNE-2014</v>
      </c>
      <c r="R86" s="305"/>
    </row>
    <row r="87" spans="1:16" ht="18.75" thickBot="1">
      <c r="A87" s="395" t="s">
        <v>254</v>
      </c>
      <c r="F87" s="238"/>
      <c r="G87" s="7"/>
      <c r="H87" s="7"/>
      <c r="I87" s="54" t="s">
        <v>7</v>
      </c>
      <c r="J87" s="19"/>
      <c r="K87" s="19"/>
      <c r="L87" s="19"/>
      <c r="M87" s="19"/>
      <c r="N87" s="54" t="s">
        <v>407</v>
      </c>
      <c r="O87" s="19"/>
      <c r="P87" s="19"/>
    </row>
    <row r="88" spans="1:17" ht="48" customHeight="1" thickBot="1" thickTop="1">
      <c r="A88" s="39" t="s">
        <v>8</v>
      </c>
      <c r="B88" s="36" t="s">
        <v>9</v>
      </c>
      <c r="C88" s="37" t="s">
        <v>1</v>
      </c>
      <c r="D88" s="37" t="s">
        <v>2</v>
      </c>
      <c r="E88" s="37" t="s">
        <v>3</v>
      </c>
      <c r="F88" s="37" t="s">
        <v>10</v>
      </c>
      <c r="G88" s="39" t="str">
        <f>NDPL!G5</f>
        <v>FINAL READING 01/07/2014</v>
      </c>
      <c r="H88" s="37" t="str">
        <f>NDPL!H5</f>
        <v>INTIAL READING 01/06/2014</v>
      </c>
      <c r="I88" s="37" t="s">
        <v>4</v>
      </c>
      <c r="J88" s="37" t="s">
        <v>5</v>
      </c>
      <c r="K88" s="37" t="s">
        <v>6</v>
      </c>
      <c r="L88" s="39" t="str">
        <f>NDPL!G5</f>
        <v>FINAL READING 01/07/2014</v>
      </c>
      <c r="M88" s="37" t="str">
        <f>NDPL!H5</f>
        <v>INTIAL READING 01/06/2014</v>
      </c>
      <c r="N88" s="37" t="s">
        <v>4</v>
      </c>
      <c r="O88" s="37" t="s">
        <v>5</v>
      </c>
      <c r="P88" s="37" t="s">
        <v>6</v>
      </c>
      <c r="Q88" s="38" t="s">
        <v>317</v>
      </c>
    </row>
    <row r="89" spans="1:16" ht="17.25" thickBot="1" thickTop="1">
      <c r="A89" s="6"/>
      <c r="B89" s="47"/>
      <c r="C89" s="4"/>
      <c r="D89" s="4"/>
      <c r="E89" s="4"/>
      <c r="F89" s="425"/>
      <c r="G89" s="4"/>
      <c r="H89" s="4"/>
      <c r="I89" s="4"/>
      <c r="J89" s="4"/>
      <c r="K89" s="4"/>
      <c r="L89" s="20"/>
      <c r="M89" s="4"/>
      <c r="N89" s="4"/>
      <c r="O89" s="4"/>
      <c r="P89" s="4"/>
    </row>
    <row r="90" spans="1:17" ht="15.75" customHeight="1" thickTop="1">
      <c r="A90" s="474"/>
      <c r="B90" s="485" t="s">
        <v>34</v>
      </c>
      <c r="C90" s="486"/>
      <c r="D90" s="100"/>
      <c r="E90" s="108"/>
      <c r="F90" s="426"/>
      <c r="G90" s="35"/>
      <c r="H90" s="25"/>
      <c r="I90" s="26"/>
      <c r="J90" s="26"/>
      <c r="K90" s="26"/>
      <c r="L90" s="24"/>
      <c r="M90" s="25"/>
      <c r="N90" s="26"/>
      <c r="O90" s="26"/>
      <c r="P90" s="26"/>
      <c r="Q90" s="177"/>
    </row>
    <row r="91" spans="1:17" ht="15.75" customHeight="1">
      <c r="A91" s="476">
        <v>1</v>
      </c>
      <c r="B91" s="477" t="s">
        <v>35</v>
      </c>
      <c r="C91" s="482">
        <v>4864902</v>
      </c>
      <c r="D91" s="751" t="s">
        <v>12</v>
      </c>
      <c r="E91" s="752" t="s">
        <v>354</v>
      </c>
      <c r="F91" s="491">
        <v>-400</v>
      </c>
      <c r="G91" s="346">
        <v>1947</v>
      </c>
      <c r="H91" s="347">
        <v>1947</v>
      </c>
      <c r="I91" s="347">
        <f>G91-H91</f>
        <v>0</v>
      </c>
      <c r="J91" s="347">
        <f aca="true" t="shared" si="14" ref="J91:J102">$F91*I91</f>
        <v>0</v>
      </c>
      <c r="K91" s="347">
        <f aca="true" t="shared" si="15" ref="K91:K102">J91/1000000</f>
        <v>0</v>
      </c>
      <c r="L91" s="346">
        <v>412</v>
      </c>
      <c r="M91" s="347">
        <v>171</v>
      </c>
      <c r="N91" s="347">
        <f>L91-M91</f>
        <v>241</v>
      </c>
      <c r="O91" s="347">
        <f aca="true" t="shared" si="16" ref="O91:O102">$F91*N91</f>
        <v>-96400</v>
      </c>
      <c r="P91" s="347">
        <f aca="true" t="shared" si="17" ref="P91:P102">O91/1000000</f>
        <v>-0.0964</v>
      </c>
      <c r="Q91" s="750"/>
    </row>
    <row r="92" spans="1:17" ht="15.75" customHeight="1">
      <c r="A92" s="476">
        <v>2</v>
      </c>
      <c r="B92" s="477" t="s">
        <v>36</v>
      </c>
      <c r="C92" s="482">
        <v>5128405</v>
      </c>
      <c r="D92" s="44" t="s">
        <v>12</v>
      </c>
      <c r="E92" s="45" t="s">
        <v>354</v>
      </c>
      <c r="F92" s="491">
        <v>-500</v>
      </c>
      <c r="G92" s="437">
        <v>2596</v>
      </c>
      <c r="H92" s="438">
        <v>2596</v>
      </c>
      <c r="I92" s="347">
        <f aca="true" t="shared" si="18" ref="I92:I97">G92-H92</f>
        <v>0</v>
      </c>
      <c r="J92" s="347">
        <f t="shared" si="14"/>
        <v>0</v>
      </c>
      <c r="K92" s="347">
        <f t="shared" si="15"/>
        <v>0</v>
      </c>
      <c r="L92" s="437">
        <v>3964</v>
      </c>
      <c r="M92" s="438">
        <v>2884</v>
      </c>
      <c r="N92" s="438">
        <f aca="true" t="shared" si="19" ref="N92:N97">L92-M92</f>
        <v>1080</v>
      </c>
      <c r="O92" s="438">
        <f t="shared" si="16"/>
        <v>-540000</v>
      </c>
      <c r="P92" s="438">
        <f t="shared" si="17"/>
        <v>-0.54</v>
      </c>
      <c r="Q92" s="178"/>
    </row>
    <row r="93" spans="1:17" ht="15.75" customHeight="1">
      <c r="A93" s="476"/>
      <c r="B93" s="479" t="s">
        <v>385</v>
      </c>
      <c r="C93" s="482"/>
      <c r="D93" s="44"/>
      <c r="E93" s="45"/>
      <c r="F93" s="491"/>
      <c r="G93" s="517"/>
      <c r="H93" s="511"/>
      <c r="I93" s="511"/>
      <c r="J93" s="511"/>
      <c r="K93" s="511"/>
      <c r="L93" s="437"/>
      <c r="M93" s="438"/>
      <c r="N93" s="438"/>
      <c r="O93" s="438"/>
      <c r="P93" s="438"/>
      <c r="Q93" s="178"/>
    </row>
    <row r="94" spans="1:17" ht="15">
      <c r="A94" s="476">
        <v>3</v>
      </c>
      <c r="B94" s="422" t="s">
        <v>113</v>
      </c>
      <c r="C94" s="482">
        <v>4865136</v>
      </c>
      <c r="D94" s="48" t="s">
        <v>12</v>
      </c>
      <c r="E94" s="45" t="s">
        <v>354</v>
      </c>
      <c r="F94" s="491">
        <v>-200</v>
      </c>
      <c r="G94" s="437">
        <v>46071</v>
      </c>
      <c r="H94" s="438">
        <v>46037</v>
      </c>
      <c r="I94" s="511">
        <f>G94-H94</f>
        <v>34</v>
      </c>
      <c r="J94" s="511">
        <f t="shared" si="14"/>
        <v>-6800</v>
      </c>
      <c r="K94" s="511">
        <f t="shared" si="15"/>
        <v>-0.0068</v>
      </c>
      <c r="L94" s="437">
        <v>74341</v>
      </c>
      <c r="M94" s="438">
        <v>72660</v>
      </c>
      <c r="N94" s="438">
        <f>L94-M94</f>
        <v>1681</v>
      </c>
      <c r="O94" s="438">
        <f t="shared" si="16"/>
        <v>-336200</v>
      </c>
      <c r="P94" s="441">
        <f t="shared" si="17"/>
        <v>-0.3362</v>
      </c>
      <c r="Q94" s="573"/>
    </row>
    <row r="95" spans="1:17" ht="15.75" customHeight="1">
      <c r="A95" s="476">
        <v>4</v>
      </c>
      <c r="B95" s="477" t="s">
        <v>114</v>
      </c>
      <c r="C95" s="482">
        <v>4865137</v>
      </c>
      <c r="D95" s="44" t="s">
        <v>12</v>
      </c>
      <c r="E95" s="45" t="s">
        <v>354</v>
      </c>
      <c r="F95" s="491">
        <v>-100</v>
      </c>
      <c r="G95" s="437">
        <v>73724</v>
      </c>
      <c r="H95" s="438">
        <v>73728</v>
      </c>
      <c r="I95" s="511">
        <f t="shared" si="18"/>
        <v>-4</v>
      </c>
      <c r="J95" s="511">
        <f t="shared" si="14"/>
        <v>400</v>
      </c>
      <c r="K95" s="511">
        <f t="shared" si="15"/>
        <v>0.0004</v>
      </c>
      <c r="L95" s="437">
        <v>139807</v>
      </c>
      <c r="M95" s="438">
        <v>139958</v>
      </c>
      <c r="N95" s="438">
        <f t="shared" si="19"/>
        <v>-151</v>
      </c>
      <c r="O95" s="438">
        <f t="shared" si="16"/>
        <v>15100</v>
      </c>
      <c r="P95" s="438">
        <f t="shared" si="17"/>
        <v>0.0151</v>
      </c>
      <c r="Q95" s="178"/>
    </row>
    <row r="96" spans="1:17" ht="15">
      <c r="A96" s="476">
        <v>5</v>
      </c>
      <c r="B96" s="477" t="s">
        <v>115</v>
      </c>
      <c r="C96" s="482">
        <v>4865138</v>
      </c>
      <c r="D96" s="44" t="s">
        <v>12</v>
      </c>
      <c r="E96" s="45" t="s">
        <v>354</v>
      </c>
      <c r="F96" s="491">
        <v>-200</v>
      </c>
      <c r="G96" s="440">
        <v>980950</v>
      </c>
      <c r="H96" s="441">
        <v>980964</v>
      </c>
      <c r="I96" s="347">
        <f>G96-H96</f>
        <v>-14</v>
      </c>
      <c r="J96" s="347">
        <f t="shared" si="14"/>
        <v>2800</v>
      </c>
      <c r="K96" s="347">
        <f t="shared" si="15"/>
        <v>0.0028</v>
      </c>
      <c r="L96" s="440">
        <v>906</v>
      </c>
      <c r="M96" s="441">
        <v>1722</v>
      </c>
      <c r="N96" s="441">
        <f>L96-M96</f>
        <v>-816</v>
      </c>
      <c r="O96" s="441">
        <f t="shared" si="16"/>
        <v>163200</v>
      </c>
      <c r="P96" s="441">
        <f t="shared" si="17"/>
        <v>0.1632</v>
      </c>
      <c r="Q96" s="692"/>
    </row>
    <row r="97" spans="1:17" ht="15">
      <c r="A97" s="476">
        <v>6</v>
      </c>
      <c r="B97" s="477" t="s">
        <v>116</v>
      </c>
      <c r="C97" s="482">
        <v>4865139</v>
      </c>
      <c r="D97" s="44" t="s">
        <v>12</v>
      </c>
      <c r="E97" s="45" t="s">
        <v>354</v>
      </c>
      <c r="F97" s="491">
        <v>-200</v>
      </c>
      <c r="G97" s="437">
        <v>74462</v>
      </c>
      <c r="H97" s="438">
        <v>74459</v>
      </c>
      <c r="I97" s="511">
        <f t="shared" si="18"/>
        <v>3</v>
      </c>
      <c r="J97" s="511">
        <f t="shared" si="14"/>
        <v>-600</v>
      </c>
      <c r="K97" s="511">
        <f t="shared" si="15"/>
        <v>-0.0006</v>
      </c>
      <c r="L97" s="437">
        <v>90349</v>
      </c>
      <c r="M97" s="438">
        <v>89171</v>
      </c>
      <c r="N97" s="438">
        <f t="shared" si="19"/>
        <v>1178</v>
      </c>
      <c r="O97" s="438">
        <f t="shared" si="16"/>
        <v>-235600</v>
      </c>
      <c r="P97" s="438">
        <f t="shared" si="17"/>
        <v>-0.2356</v>
      </c>
      <c r="Q97" s="685"/>
    </row>
    <row r="98" spans="1:17" ht="15">
      <c r="A98" s="476">
        <v>7</v>
      </c>
      <c r="B98" s="477" t="s">
        <v>117</v>
      </c>
      <c r="C98" s="482">
        <v>4865050</v>
      </c>
      <c r="D98" s="44" t="s">
        <v>12</v>
      </c>
      <c r="E98" s="45" t="s">
        <v>354</v>
      </c>
      <c r="F98" s="491">
        <v>-800</v>
      </c>
      <c r="G98" s="440">
        <v>7278</v>
      </c>
      <c r="H98" s="441">
        <v>7268</v>
      </c>
      <c r="I98" s="347">
        <f>G98-H98</f>
        <v>10</v>
      </c>
      <c r="J98" s="347">
        <f t="shared" si="14"/>
        <v>-8000</v>
      </c>
      <c r="K98" s="347">
        <f t="shared" si="15"/>
        <v>-0.008</v>
      </c>
      <c r="L98" s="440">
        <v>2634</v>
      </c>
      <c r="M98" s="441">
        <v>1633</v>
      </c>
      <c r="N98" s="441">
        <f>L98-M98</f>
        <v>1001</v>
      </c>
      <c r="O98" s="441">
        <f t="shared" si="16"/>
        <v>-800800</v>
      </c>
      <c r="P98" s="441">
        <f t="shared" si="17"/>
        <v>-0.8008</v>
      </c>
      <c r="Q98" s="607"/>
    </row>
    <row r="99" spans="1:17" ht="15.75" customHeight="1">
      <c r="A99" s="476">
        <v>8</v>
      </c>
      <c r="B99" s="477" t="s">
        <v>381</v>
      </c>
      <c r="C99" s="482">
        <v>4864949</v>
      </c>
      <c r="D99" s="44" t="s">
        <v>12</v>
      </c>
      <c r="E99" s="45" t="s">
        <v>354</v>
      </c>
      <c r="F99" s="491">
        <v>-2000</v>
      </c>
      <c r="G99" s="440">
        <v>13727</v>
      </c>
      <c r="H99" s="441">
        <v>13727</v>
      </c>
      <c r="I99" s="347">
        <f>G99-H99</f>
        <v>0</v>
      </c>
      <c r="J99" s="347">
        <f t="shared" si="14"/>
        <v>0</v>
      </c>
      <c r="K99" s="347">
        <f t="shared" si="15"/>
        <v>0</v>
      </c>
      <c r="L99" s="440">
        <v>1401</v>
      </c>
      <c r="M99" s="441">
        <v>1086</v>
      </c>
      <c r="N99" s="441">
        <f>L99-M99</f>
        <v>315</v>
      </c>
      <c r="O99" s="441">
        <f t="shared" si="16"/>
        <v>-630000</v>
      </c>
      <c r="P99" s="441">
        <f t="shared" si="17"/>
        <v>-0.63</v>
      </c>
      <c r="Q99" s="573"/>
    </row>
    <row r="100" spans="1:17" ht="15.75" customHeight="1">
      <c r="A100" s="476">
        <v>9</v>
      </c>
      <c r="B100" s="477" t="s">
        <v>404</v>
      </c>
      <c r="C100" s="482">
        <v>5128434</v>
      </c>
      <c r="D100" s="44" t="s">
        <v>12</v>
      </c>
      <c r="E100" s="45" t="s">
        <v>354</v>
      </c>
      <c r="F100" s="491">
        <v>-800</v>
      </c>
      <c r="G100" s="437">
        <v>983109</v>
      </c>
      <c r="H100" s="438">
        <v>983109</v>
      </c>
      <c r="I100" s="511">
        <f>G100-H100</f>
        <v>0</v>
      </c>
      <c r="J100" s="511">
        <f t="shared" si="14"/>
        <v>0</v>
      </c>
      <c r="K100" s="511">
        <f t="shared" si="15"/>
        <v>0</v>
      </c>
      <c r="L100" s="437">
        <v>992144</v>
      </c>
      <c r="M100" s="438">
        <v>992602</v>
      </c>
      <c r="N100" s="438">
        <f>L100-M100</f>
        <v>-458</v>
      </c>
      <c r="O100" s="438">
        <f t="shared" si="16"/>
        <v>366400</v>
      </c>
      <c r="P100" s="438">
        <f t="shared" si="17"/>
        <v>0.3664</v>
      </c>
      <c r="Q100" s="178"/>
    </row>
    <row r="101" spans="1:17" ht="15.75" customHeight="1">
      <c r="A101" s="476">
        <v>10</v>
      </c>
      <c r="B101" s="477" t="s">
        <v>403</v>
      </c>
      <c r="C101" s="482">
        <v>5128430</v>
      </c>
      <c r="D101" s="44" t="s">
        <v>12</v>
      </c>
      <c r="E101" s="45" t="s">
        <v>354</v>
      </c>
      <c r="F101" s="491">
        <v>-800</v>
      </c>
      <c r="G101" s="437">
        <v>987571</v>
      </c>
      <c r="H101" s="438">
        <v>987571</v>
      </c>
      <c r="I101" s="511">
        <f>G101-H101</f>
        <v>0</v>
      </c>
      <c r="J101" s="511">
        <f t="shared" si="14"/>
        <v>0</v>
      </c>
      <c r="K101" s="511">
        <f t="shared" si="15"/>
        <v>0</v>
      </c>
      <c r="L101" s="437">
        <v>992063</v>
      </c>
      <c r="M101" s="438">
        <v>993498</v>
      </c>
      <c r="N101" s="438">
        <f>L101-M101</f>
        <v>-1435</v>
      </c>
      <c r="O101" s="438">
        <f t="shared" si="16"/>
        <v>1148000</v>
      </c>
      <c r="P101" s="438">
        <f t="shared" si="17"/>
        <v>1.148</v>
      </c>
      <c r="Q101" s="178"/>
    </row>
    <row r="102" spans="1:17" ht="15.75" customHeight="1">
      <c r="A102" s="476">
        <v>11</v>
      </c>
      <c r="B102" s="477" t="s">
        <v>396</v>
      </c>
      <c r="C102" s="482">
        <v>5128445</v>
      </c>
      <c r="D102" s="194" t="s">
        <v>12</v>
      </c>
      <c r="E102" s="308" t="s">
        <v>354</v>
      </c>
      <c r="F102" s="491">
        <v>-800</v>
      </c>
      <c r="G102" s="437">
        <v>993777</v>
      </c>
      <c r="H102" s="438">
        <v>993777</v>
      </c>
      <c r="I102" s="511">
        <f>G102-H102</f>
        <v>0</v>
      </c>
      <c r="J102" s="511">
        <f t="shared" si="14"/>
        <v>0</v>
      </c>
      <c r="K102" s="511">
        <f t="shared" si="15"/>
        <v>0</v>
      </c>
      <c r="L102" s="437">
        <v>996746</v>
      </c>
      <c r="M102" s="438">
        <v>997023</v>
      </c>
      <c r="N102" s="438">
        <f>L102-M102</f>
        <v>-277</v>
      </c>
      <c r="O102" s="438">
        <f t="shared" si="16"/>
        <v>221600</v>
      </c>
      <c r="P102" s="438">
        <f t="shared" si="17"/>
        <v>0.2216</v>
      </c>
      <c r="Q102" s="574"/>
    </row>
    <row r="103" spans="1:17" ht="15.75" customHeight="1">
      <c r="A103" s="476"/>
      <c r="B103" s="478" t="s">
        <v>386</v>
      </c>
      <c r="C103" s="482"/>
      <c r="D103" s="48"/>
      <c r="E103" s="48"/>
      <c r="F103" s="491"/>
      <c r="G103" s="517"/>
      <c r="H103" s="511"/>
      <c r="I103" s="511"/>
      <c r="J103" s="511"/>
      <c r="K103" s="511"/>
      <c r="L103" s="437"/>
      <c r="M103" s="438"/>
      <c r="N103" s="438"/>
      <c r="O103" s="438"/>
      <c r="P103" s="438"/>
      <c r="Q103" s="178"/>
    </row>
    <row r="104" spans="1:17" ht="15.75" customHeight="1">
      <c r="A104" s="476">
        <v>12</v>
      </c>
      <c r="B104" s="477" t="s">
        <v>118</v>
      </c>
      <c r="C104" s="482">
        <v>4864951</v>
      </c>
      <c r="D104" s="44" t="s">
        <v>12</v>
      </c>
      <c r="E104" s="45" t="s">
        <v>354</v>
      </c>
      <c r="F104" s="491">
        <v>-1000</v>
      </c>
      <c r="G104" s="437">
        <v>992428</v>
      </c>
      <c r="H104" s="438">
        <v>992428</v>
      </c>
      <c r="I104" s="511">
        <f>G104-H104</f>
        <v>0</v>
      </c>
      <c r="J104" s="511">
        <f aca="true" t="shared" si="20" ref="J104:J111">$F104*I104</f>
        <v>0</v>
      </c>
      <c r="K104" s="511">
        <f aca="true" t="shared" si="21" ref="K104:K111">J104/1000000</f>
        <v>0</v>
      </c>
      <c r="L104" s="437">
        <v>37666</v>
      </c>
      <c r="M104" s="438">
        <v>37091</v>
      </c>
      <c r="N104" s="438">
        <f>L104-M104</f>
        <v>575</v>
      </c>
      <c r="O104" s="438">
        <f aca="true" t="shared" si="22" ref="O104:O111">$F104*N104</f>
        <v>-575000</v>
      </c>
      <c r="P104" s="438">
        <f aca="true" t="shared" si="23" ref="P104:P111">O104/1000000</f>
        <v>-0.575</v>
      </c>
      <c r="Q104" s="178"/>
    </row>
    <row r="105" spans="1:17" ht="15.75" customHeight="1">
      <c r="A105" s="476">
        <v>13</v>
      </c>
      <c r="B105" s="477" t="s">
        <v>119</v>
      </c>
      <c r="C105" s="482">
        <v>4902501</v>
      </c>
      <c r="D105" s="44" t="s">
        <v>12</v>
      </c>
      <c r="E105" s="45" t="s">
        <v>354</v>
      </c>
      <c r="F105" s="491">
        <v>-1333.33</v>
      </c>
      <c r="G105" s="437">
        <v>993104</v>
      </c>
      <c r="H105" s="438">
        <v>993104</v>
      </c>
      <c r="I105" s="347">
        <f>G105-H105</f>
        <v>0</v>
      </c>
      <c r="J105" s="347">
        <f t="shared" si="20"/>
        <v>0</v>
      </c>
      <c r="K105" s="347">
        <f t="shared" si="21"/>
        <v>0</v>
      </c>
      <c r="L105" s="437">
        <v>999153</v>
      </c>
      <c r="M105" s="438">
        <v>999340</v>
      </c>
      <c r="N105" s="441">
        <f>L105-M105</f>
        <v>-187</v>
      </c>
      <c r="O105" s="438">
        <f t="shared" si="22"/>
        <v>249332.71</v>
      </c>
      <c r="P105" s="438">
        <f t="shared" si="23"/>
        <v>0.24933270999999999</v>
      </c>
      <c r="Q105" s="178"/>
    </row>
    <row r="106" spans="1:17" ht="15.75" customHeight="1">
      <c r="A106" s="476"/>
      <c r="B106" s="477"/>
      <c r="C106" s="482"/>
      <c r="D106" s="44"/>
      <c r="E106" s="45"/>
      <c r="F106" s="491"/>
      <c r="G106" s="406"/>
      <c r="H106" s="405"/>
      <c r="I106" s="347"/>
      <c r="J106" s="347"/>
      <c r="K106" s="347"/>
      <c r="L106" s="412"/>
      <c r="M106" s="405"/>
      <c r="N106" s="441"/>
      <c r="O106" s="438"/>
      <c r="P106" s="438"/>
      <c r="Q106" s="178"/>
    </row>
    <row r="107" spans="1:17" ht="15.75" customHeight="1">
      <c r="A107" s="476"/>
      <c r="B107" s="479" t="s">
        <v>120</v>
      </c>
      <c r="C107" s="482"/>
      <c r="D107" s="44"/>
      <c r="E107" s="44"/>
      <c r="F107" s="491"/>
      <c r="G107" s="517"/>
      <c r="H107" s="511"/>
      <c r="I107" s="511"/>
      <c r="J107" s="511"/>
      <c r="K107" s="511"/>
      <c r="L107" s="437"/>
      <c r="M107" s="438"/>
      <c r="N107" s="438"/>
      <c r="O107" s="438"/>
      <c r="P107" s="438"/>
      <c r="Q107" s="178"/>
    </row>
    <row r="108" spans="1:17" ht="15.75" customHeight="1">
      <c r="A108" s="476">
        <v>14</v>
      </c>
      <c r="B108" s="422" t="s">
        <v>46</v>
      </c>
      <c r="C108" s="482">
        <v>4864843</v>
      </c>
      <c r="D108" s="48" t="s">
        <v>12</v>
      </c>
      <c r="E108" s="45" t="s">
        <v>354</v>
      </c>
      <c r="F108" s="491">
        <v>-1000</v>
      </c>
      <c r="G108" s="437">
        <v>1764</v>
      </c>
      <c r="H108" s="438">
        <v>1764</v>
      </c>
      <c r="I108" s="511">
        <f>G108-H108</f>
        <v>0</v>
      </c>
      <c r="J108" s="511">
        <f t="shared" si="20"/>
        <v>0</v>
      </c>
      <c r="K108" s="511">
        <f t="shared" si="21"/>
        <v>0</v>
      </c>
      <c r="L108" s="437">
        <v>21905</v>
      </c>
      <c r="M108" s="438">
        <v>21674</v>
      </c>
      <c r="N108" s="438">
        <f>L108-M108</f>
        <v>231</v>
      </c>
      <c r="O108" s="438">
        <f t="shared" si="22"/>
        <v>-231000</v>
      </c>
      <c r="P108" s="438">
        <f t="shared" si="23"/>
        <v>-0.231</v>
      </c>
      <c r="Q108" s="178"/>
    </row>
    <row r="109" spans="1:17" ht="15.75" customHeight="1">
      <c r="A109" s="476">
        <v>15</v>
      </c>
      <c r="B109" s="477" t="s">
        <v>47</v>
      </c>
      <c r="C109" s="482">
        <v>4864844</v>
      </c>
      <c r="D109" s="44" t="s">
        <v>12</v>
      </c>
      <c r="E109" s="45" t="s">
        <v>354</v>
      </c>
      <c r="F109" s="491">
        <v>-1000</v>
      </c>
      <c r="G109" s="437">
        <v>212</v>
      </c>
      <c r="H109" s="438">
        <v>212</v>
      </c>
      <c r="I109" s="511">
        <f>G109-H109</f>
        <v>0</v>
      </c>
      <c r="J109" s="511">
        <f t="shared" si="20"/>
        <v>0</v>
      </c>
      <c r="K109" s="511">
        <f t="shared" si="21"/>
        <v>0</v>
      </c>
      <c r="L109" s="437">
        <v>2101</v>
      </c>
      <c r="M109" s="438">
        <v>1918</v>
      </c>
      <c r="N109" s="438">
        <f>L109-M109</f>
        <v>183</v>
      </c>
      <c r="O109" s="438">
        <f t="shared" si="22"/>
        <v>-183000</v>
      </c>
      <c r="P109" s="438">
        <f t="shared" si="23"/>
        <v>-0.183</v>
      </c>
      <c r="Q109" s="178"/>
    </row>
    <row r="110" spans="1:17" ht="15.75" customHeight="1">
      <c r="A110" s="476"/>
      <c r="B110" s="479" t="s">
        <v>48</v>
      </c>
      <c r="C110" s="482"/>
      <c r="D110" s="44"/>
      <c r="E110" s="44"/>
      <c r="F110" s="491"/>
      <c r="G110" s="517"/>
      <c r="H110" s="511"/>
      <c r="I110" s="511"/>
      <c r="J110" s="511"/>
      <c r="K110" s="511"/>
      <c r="L110" s="437"/>
      <c r="M110" s="438"/>
      <c r="N110" s="438"/>
      <c r="O110" s="438"/>
      <c r="P110" s="438"/>
      <c r="Q110" s="178"/>
    </row>
    <row r="111" spans="1:17" ht="15.75" customHeight="1">
      <c r="A111" s="476">
        <v>16</v>
      </c>
      <c r="B111" s="477" t="s">
        <v>85</v>
      </c>
      <c r="C111" s="482">
        <v>4865169</v>
      </c>
      <c r="D111" s="44" t="s">
        <v>12</v>
      </c>
      <c r="E111" s="45" t="s">
        <v>354</v>
      </c>
      <c r="F111" s="491">
        <v>-1000</v>
      </c>
      <c r="G111" s="437">
        <v>1282</v>
      </c>
      <c r="H111" s="438">
        <v>1282</v>
      </c>
      <c r="I111" s="511">
        <f>G111-H111</f>
        <v>0</v>
      </c>
      <c r="J111" s="511">
        <f t="shared" si="20"/>
        <v>0</v>
      </c>
      <c r="K111" s="511">
        <f t="shared" si="21"/>
        <v>0</v>
      </c>
      <c r="L111" s="437">
        <v>61190</v>
      </c>
      <c r="M111" s="438">
        <v>60947</v>
      </c>
      <c r="N111" s="438">
        <f>L111-M111</f>
        <v>243</v>
      </c>
      <c r="O111" s="438">
        <f t="shared" si="22"/>
        <v>-243000</v>
      </c>
      <c r="P111" s="438">
        <f t="shared" si="23"/>
        <v>-0.243</v>
      </c>
      <c r="Q111" s="178"/>
    </row>
    <row r="112" spans="1:17" ht="15.75" customHeight="1">
      <c r="A112" s="476"/>
      <c r="B112" s="478" t="s">
        <v>52</v>
      </c>
      <c r="C112" s="460"/>
      <c r="D112" s="48"/>
      <c r="E112" s="48"/>
      <c r="F112" s="491"/>
      <c r="G112" s="517"/>
      <c r="H112" s="518"/>
      <c r="I112" s="518"/>
      <c r="J112" s="518"/>
      <c r="K112" s="511"/>
      <c r="L112" s="440"/>
      <c r="M112" s="514"/>
      <c r="N112" s="514"/>
      <c r="O112" s="514"/>
      <c r="P112" s="438"/>
      <c r="Q112" s="223"/>
    </row>
    <row r="113" spans="1:17" ht="15.75" customHeight="1">
      <c r="A113" s="476"/>
      <c r="B113" s="478" t="s">
        <v>53</v>
      </c>
      <c r="C113" s="460"/>
      <c r="D113" s="48"/>
      <c r="E113" s="48"/>
      <c r="F113" s="491"/>
      <c r="G113" s="517"/>
      <c r="H113" s="518"/>
      <c r="I113" s="518"/>
      <c r="J113" s="518"/>
      <c r="K113" s="511"/>
      <c r="L113" s="440"/>
      <c r="M113" s="514"/>
      <c r="N113" s="514"/>
      <c r="O113" s="514"/>
      <c r="P113" s="438"/>
      <c r="Q113" s="223"/>
    </row>
    <row r="114" spans="1:17" ht="15.75" customHeight="1">
      <c r="A114" s="484"/>
      <c r="B114" s="487" t="s">
        <v>66</v>
      </c>
      <c r="C114" s="482"/>
      <c r="D114" s="48"/>
      <c r="E114" s="48"/>
      <c r="F114" s="491"/>
      <c r="G114" s="517"/>
      <c r="H114" s="511"/>
      <c r="I114" s="511"/>
      <c r="J114" s="511"/>
      <c r="K114" s="511"/>
      <c r="L114" s="440"/>
      <c r="M114" s="438"/>
      <c r="N114" s="438"/>
      <c r="O114" s="438"/>
      <c r="P114" s="438"/>
      <c r="Q114" s="223"/>
    </row>
    <row r="115" spans="1:17" ht="24" customHeight="1">
      <c r="A115" s="476">
        <v>17</v>
      </c>
      <c r="B115" s="488" t="s">
        <v>67</v>
      </c>
      <c r="C115" s="482">
        <v>4865091</v>
      </c>
      <c r="D115" s="44" t="s">
        <v>12</v>
      </c>
      <c r="E115" s="45" t="s">
        <v>354</v>
      </c>
      <c r="F115" s="491">
        <v>-500</v>
      </c>
      <c r="G115" s="437">
        <v>5629</v>
      </c>
      <c r="H115" s="438">
        <v>5629</v>
      </c>
      <c r="I115" s="511">
        <f>G115-H115</f>
        <v>0</v>
      </c>
      <c r="J115" s="511">
        <f>$F115*I115</f>
        <v>0</v>
      </c>
      <c r="K115" s="511">
        <f>J115/1000000</f>
        <v>0</v>
      </c>
      <c r="L115" s="437">
        <v>29995</v>
      </c>
      <c r="M115" s="438">
        <v>29272</v>
      </c>
      <c r="N115" s="438">
        <f>L115-M115</f>
        <v>723</v>
      </c>
      <c r="O115" s="438">
        <f>$F115*N115</f>
        <v>-361500</v>
      </c>
      <c r="P115" s="438">
        <f>O115/1000000</f>
        <v>-0.3615</v>
      </c>
      <c r="Q115" s="573"/>
    </row>
    <row r="116" spans="1:17" ht="15.75" customHeight="1">
      <c r="A116" s="476">
        <v>18</v>
      </c>
      <c r="B116" s="488" t="s">
        <v>68</v>
      </c>
      <c r="C116" s="482">
        <v>4902530</v>
      </c>
      <c r="D116" s="44" t="s">
        <v>12</v>
      </c>
      <c r="E116" s="45" t="s">
        <v>354</v>
      </c>
      <c r="F116" s="491">
        <v>-500</v>
      </c>
      <c r="G116" s="437">
        <v>3786</v>
      </c>
      <c r="H116" s="438">
        <v>3786</v>
      </c>
      <c r="I116" s="511">
        <f aca="true" t="shared" si="24" ref="I116:I128">G116-H116</f>
        <v>0</v>
      </c>
      <c r="J116" s="511">
        <f aca="true" t="shared" si="25" ref="J116:J133">$F116*I116</f>
        <v>0</v>
      </c>
      <c r="K116" s="511">
        <f aca="true" t="shared" si="26" ref="K116:K133">J116/1000000</f>
        <v>0</v>
      </c>
      <c r="L116" s="437">
        <v>27632</v>
      </c>
      <c r="M116" s="438">
        <v>27152</v>
      </c>
      <c r="N116" s="438">
        <f aca="true" t="shared" si="27" ref="N116:N128">L116-M116</f>
        <v>480</v>
      </c>
      <c r="O116" s="438">
        <f aca="true" t="shared" si="28" ref="O116:O133">$F116*N116</f>
        <v>-240000</v>
      </c>
      <c r="P116" s="438">
        <f aca="true" t="shared" si="29" ref="P116:P133">O116/1000000</f>
        <v>-0.24</v>
      </c>
      <c r="Q116" s="178"/>
    </row>
    <row r="117" spans="1:17" ht="15.75" customHeight="1">
      <c r="A117" s="476">
        <v>19</v>
      </c>
      <c r="B117" s="488" t="s">
        <v>69</v>
      </c>
      <c r="C117" s="482">
        <v>4902531</v>
      </c>
      <c r="D117" s="44" t="s">
        <v>12</v>
      </c>
      <c r="E117" s="45" t="s">
        <v>354</v>
      </c>
      <c r="F117" s="491">
        <v>-500</v>
      </c>
      <c r="G117" s="437">
        <v>6037</v>
      </c>
      <c r="H117" s="438">
        <v>6013</v>
      </c>
      <c r="I117" s="511">
        <f t="shared" si="24"/>
        <v>24</v>
      </c>
      <c r="J117" s="511">
        <f t="shared" si="25"/>
        <v>-12000</v>
      </c>
      <c r="K117" s="511">
        <f t="shared" si="26"/>
        <v>-0.012</v>
      </c>
      <c r="L117" s="437">
        <v>14710</v>
      </c>
      <c r="M117" s="438">
        <v>14601</v>
      </c>
      <c r="N117" s="438">
        <f t="shared" si="27"/>
        <v>109</v>
      </c>
      <c r="O117" s="438">
        <f t="shared" si="28"/>
        <v>-54500</v>
      </c>
      <c r="P117" s="438">
        <f t="shared" si="29"/>
        <v>-0.0545</v>
      </c>
      <c r="Q117" s="178"/>
    </row>
    <row r="118" spans="1:17" ht="15.75" customHeight="1">
      <c r="A118" s="476">
        <v>20</v>
      </c>
      <c r="B118" s="488" t="s">
        <v>70</v>
      </c>
      <c r="C118" s="482">
        <v>4865072</v>
      </c>
      <c r="D118" s="44" t="s">
        <v>12</v>
      </c>
      <c r="E118" s="45" t="s">
        <v>354</v>
      </c>
      <c r="F118" s="735">
        <v>-666.666666666667</v>
      </c>
      <c r="G118" s="440">
        <v>1032</v>
      </c>
      <c r="H118" s="441">
        <v>1010</v>
      </c>
      <c r="I118" s="347">
        <f>G118-H118</f>
        <v>22</v>
      </c>
      <c r="J118" s="347">
        <f t="shared" si="25"/>
        <v>-14666.666666666673</v>
      </c>
      <c r="K118" s="347">
        <f t="shared" si="26"/>
        <v>-0.014666666666666673</v>
      </c>
      <c r="L118" s="440">
        <v>754</v>
      </c>
      <c r="M118" s="441">
        <v>579</v>
      </c>
      <c r="N118" s="441">
        <f>L118-M118</f>
        <v>175</v>
      </c>
      <c r="O118" s="441">
        <f t="shared" si="28"/>
        <v>-116666.66666666672</v>
      </c>
      <c r="P118" s="441">
        <f t="shared" si="29"/>
        <v>-0.11666666666666671</v>
      </c>
      <c r="Q118" s="733"/>
    </row>
    <row r="119" spans="1:17" ht="15.75" customHeight="1">
      <c r="A119" s="476"/>
      <c r="B119" s="487" t="s">
        <v>34</v>
      </c>
      <c r="C119" s="482"/>
      <c r="D119" s="48"/>
      <c r="E119" s="48"/>
      <c r="F119" s="491"/>
      <c r="G119" s="517"/>
      <c r="H119" s="511"/>
      <c r="I119" s="511"/>
      <c r="J119" s="511"/>
      <c r="K119" s="511"/>
      <c r="L119" s="437"/>
      <c r="M119" s="438"/>
      <c r="N119" s="438"/>
      <c r="O119" s="438"/>
      <c r="P119" s="438"/>
      <c r="Q119" s="178"/>
    </row>
    <row r="120" spans="1:17" ht="15.75" customHeight="1">
      <c r="A120" s="476">
        <v>21</v>
      </c>
      <c r="B120" s="489" t="s">
        <v>71</v>
      </c>
      <c r="C120" s="490">
        <v>4864807</v>
      </c>
      <c r="D120" s="44" t="s">
        <v>12</v>
      </c>
      <c r="E120" s="45" t="s">
        <v>354</v>
      </c>
      <c r="F120" s="491">
        <v>-100</v>
      </c>
      <c r="G120" s="437">
        <v>149356</v>
      </c>
      <c r="H120" s="438">
        <v>149266</v>
      </c>
      <c r="I120" s="511">
        <f t="shared" si="24"/>
        <v>90</v>
      </c>
      <c r="J120" s="511">
        <f t="shared" si="25"/>
        <v>-9000</v>
      </c>
      <c r="K120" s="511">
        <f t="shared" si="26"/>
        <v>-0.009</v>
      </c>
      <c r="L120" s="437">
        <v>21853</v>
      </c>
      <c r="M120" s="438">
        <v>23639</v>
      </c>
      <c r="N120" s="438">
        <f t="shared" si="27"/>
        <v>-1786</v>
      </c>
      <c r="O120" s="438">
        <f t="shared" si="28"/>
        <v>178600</v>
      </c>
      <c r="P120" s="438">
        <f t="shared" si="29"/>
        <v>0.1786</v>
      </c>
      <c r="Q120" s="178"/>
    </row>
    <row r="121" spans="1:17" ht="15.75" customHeight="1">
      <c r="A121" s="476">
        <v>22</v>
      </c>
      <c r="B121" s="489" t="s">
        <v>145</v>
      </c>
      <c r="C121" s="490">
        <v>4865086</v>
      </c>
      <c r="D121" s="44" t="s">
        <v>12</v>
      </c>
      <c r="E121" s="45" t="s">
        <v>354</v>
      </c>
      <c r="F121" s="491">
        <v>-100</v>
      </c>
      <c r="G121" s="437">
        <v>21575</v>
      </c>
      <c r="H121" s="438">
        <v>21574</v>
      </c>
      <c r="I121" s="511">
        <f t="shared" si="24"/>
        <v>1</v>
      </c>
      <c r="J121" s="511">
        <f t="shared" si="25"/>
        <v>-100</v>
      </c>
      <c r="K121" s="511">
        <f t="shared" si="26"/>
        <v>-0.0001</v>
      </c>
      <c r="L121" s="437">
        <v>43391</v>
      </c>
      <c r="M121" s="438">
        <v>42025</v>
      </c>
      <c r="N121" s="438">
        <f t="shared" si="27"/>
        <v>1366</v>
      </c>
      <c r="O121" s="438">
        <f t="shared" si="28"/>
        <v>-136600</v>
      </c>
      <c r="P121" s="438">
        <f t="shared" si="29"/>
        <v>-0.1366</v>
      </c>
      <c r="Q121" s="178"/>
    </row>
    <row r="122" spans="1:17" ht="15.75" customHeight="1">
      <c r="A122" s="476"/>
      <c r="B122" s="479" t="s">
        <v>72</v>
      </c>
      <c r="C122" s="482"/>
      <c r="D122" s="44"/>
      <c r="E122" s="44"/>
      <c r="F122" s="491"/>
      <c r="G122" s="517"/>
      <c r="H122" s="511"/>
      <c r="I122" s="511"/>
      <c r="J122" s="511"/>
      <c r="K122" s="511"/>
      <c r="L122" s="437"/>
      <c r="M122" s="438"/>
      <c r="N122" s="438"/>
      <c r="O122" s="438"/>
      <c r="P122" s="438"/>
      <c r="Q122" s="178"/>
    </row>
    <row r="123" spans="1:17" ht="15.75" customHeight="1">
      <c r="A123" s="476">
        <v>23</v>
      </c>
      <c r="B123" s="477" t="s">
        <v>65</v>
      </c>
      <c r="C123" s="482">
        <v>4902535</v>
      </c>
      <c r="D123" s="44" t="s">
        <v>12</v>
      </c>
      <c r="E123" s="45" t="s">
        <v>354</v>
      </c>
      <c r="F123" s="491">
        <v>-100</v>
      </c>
      <c r="G123" s="437">
        <v>993037</v>
      </c>
      <c r="H123" s="438">
        <v>993037</v>
      </c>
      <c r="I123" s="511">
        <f t="shared" si="24"/>
        <v>0</v>
      </c>
      <c r="J123" s="511">
        <f t="shared" si="25"/>
        <v>0</v>
      </c>
      <c r="K123" s="511">
        <f t="shared" si="26"/>
        <v>0</v>
      </c>
      <c r="L123" s="437">
        <v>5873</v>
      </c>
      <c r="M123" s="438">
        <v>5895</v>
      </c>
      <c r="N123" s="438">
        <f t="shared" si="27"/>
        <v>-22</v>
      </c>
      <c r="O123" s="438">
        <f t="shared" si="28"/>
        <v>2200</v>
      </c>
      <c r="P123" s="438">
        <f t="shared" si="29"/>
        <v>0.0022</v>
      </c>
      <c r="Q123" s="178"/>
    </row>
    <row r="124" spans="1:17" ht="15.75" customHeight="1">
      <c r="A124" s="476">
        <v>24</v>
      </c>
      <c r="B124" s="477" t="s">
        <v>73</v>
      </c>
      <c r="C124" s="482">
        <v>4902536</v>
      </c>
      <c r="D124" s="44" t="s">
        <v>12</v>
      </c>
      <c r="E124" s="45" t="s">
        <v>354</v>
      </c>
      <c r="F124" s="491">
        <v>-100</v>
      </c>
      <c r="G124" s="437">
        <v>7788</v>
      </c>
      <c r="H124" s="438">
        <v>7788</v>
      </c>
      <c r="I124" s="511">
        <f t="shared" si="24"/>
        <v>0</v>
      </c>
      <c r="J124" s="511">
        <f t="shared" si="25"/>
        <v>0</v>
      </c>
      <c r="K124" s="511">
        <f t="shared" si="26"/>
        <v>0</v>
      </c>
      <c r="L124" s="437">
        <v>15304</v>
      </c>
      <c r="M124" s="438">
        <v>15331</v>
      </c>
      <c r="N124" s="438">
        <f t="shared" si="27"/>
        <v>-27</v>
      </c>
      <c r="O124" s="438">
        <f t="shared" si="28"/>
        <v>2700</v>
      </c>
      <c r="P124" s="438">
        <f t="shared" si="29"/>
        <v>0.0027</v>
      </c>
      <c r="Q124" s="178"/>
    </row>
    <row r="125" spans="1:17" ht="15.75" customHeight="1">
      <c r="A125" s="476">
        <v>25</v>
      </c>
      <c r="B125" s="477" t="s">
        <v>86</v>
      </c>
      <c r="C125" s="482">
        <v>4902537</v>
      </c>
      <c r="D125" s="44" t="s">
        <v>12</v>
      </c>
      <c r="E125" s="45" t="s">
        <v>354</v>
      </c>
      <c r="F125" s="491">
        <v>-100</v>
      </c>
      <c r="G125" s="437">
        <v>23520</v>
      </c>
      <c r="H125" s="438">
        <v>23520</v>
      </c>
      <c r="I125" s="511">
        <f t="shared" si="24"/>
        <v>0</v>
      </c>
      <c r="J125" s="511">
        <f t="shared" si="25"/>
        <v>0</v>
      </c>
      <c r="K125" s="511">
        <f t="shared" si="26"/>
        <v>0</v>
      </c>
      <c r="L125" s="437">
        <v>55607</v>
      </c>
      <c r="M125" s="438">
        <v>54290</v>
      </c>
      <c r="N125" s="438">
        <f t="shared" si="27"/>
        <v>1317</v>
      </c>
      <c r="O125" s="438">
        <f t="shared" si="28"/>
        <v>-131700</v>
      </c>
      <c r="P125" s="438">
        <f t="shared" si="29"/>
        <v>-0.1317</v>
      </c>
      <c r="Q125" s="178"/>
    </row>
    <row r="126" spans="1:17" ht="15.75" customHeight="1">
      <c r="A126" s="476">
        <v>26</v>
      </c>
      <c r="B126" s="477" t="s">
        <v>74</v>
      </c>
      <c r="C126" s="482">
        <v>4902579</v>
      </c>
      <c r="D126" s="44" t="s">
        <v>12</v>
      </c>
      <c r="E126" s="45" t="s">
        <v>354</v>
      </c>
      <c r="F126" s="491">
        <v>-100</v>
      </c>
      <c r="G126" s="440">
        <v>4503</v>
      </c>
      <c r="H126" s="441">
        <v>4517</v>
      </c>
      <c r="I126" s="347">
        <f>G126-H126</f>
        <v>-14</v>
      </c>
      <c r="J126" s="347">
        <f t="shared" si="25"/>
        <v>1400</v>
      </c>
      <c r="K126" s="347">
        <f t="shared" si="26"/>
        <v>0.0014</v>
      </c>
      <c r="L126" s="440">
        <v>999979</v>
      </c>
      <c r="M126" s="441">
        <v>999996</v>
      </c>
      <c r="N126" s="441">
        <f>L126-M126</f>
        <v>-17</v>
      </c>
      <c r="O126" s="441">
        <f t="shared" si="28"/>
        <v>1700</v>
      </c>
      <c r="P126" s="441">
        <f t="shared" si="29"/>
        <v>0.0017</v>
      </c>
      <c r="Q126" s="709"/>
    </row>
    <row r="127" spans="1:17" ht="15.75" customHeight="1">
      <c r="A127" s="476">
        <v>27</v>
      </c>
      <c r="B127" s="477" t="s">
        <v>75</v>
      </c>
      <c r="C127" s="482">
        <v>4902539</v>
      </c>
      <c r="D127" s="44" t="s">
        <v>12</v>
      </c>
      <c r="E127" s="45" t="s">
        <v>354</v>
      </c>
      <c r="F127" s="491">
        <v>-100</v>
      </c>
      <c r="G127" s="440">
        <v>998630</v>
      </c>
      <c r="H127" s="441">
        <v>998630</v>
      </c>
      <c r="I127" s="347">
        <f t="shared" si="24"/>
        <v>0</v>
      </c>
      <c r="J127" s="347">
        <f t="shared" si="25"/>
        <v>0</v>
      </c>
      <c r="K127" s="347">
        <f t="shared" si="26"/>
        <v>0</v>
      </c>
      <c r="L127" s="440">
        <v>102</v>
      </c>
      <c r="M127" s="441">
        <v>126</v>
      </c>
      <c r="N127" s="441">
        <f t="shared" si="27"/>
        <v>-24</v>
      </c>
      <c r="O127" s="441">
        <f t="shared" si="28"/>
        <v>2400</v>
      </c>
      <c r="P127" s="441">
        <f t="shared" si="29"/>
        <v>0.0024</v>
      </c>
      <c r="Q127" s="733"/>
    </row>
    <row r="128" spans="1:17" ht="15.75" customHeight="1">
      <c r="A128" s="476">
        <v>28</v>
      </c>
      <c r="B128" s="477" t="s">
        <v>61</v>
      </c>
      <c r="C128" s="482">
        <v>4902540</v>
      </c>
      <c r="D128" s="44" t="s">
        <v>12</v>
      </c>
      <c r="E128" s="45" t="s">
        <v>354</v>
      </c>
      <c r="F128" s="491">
        <v>-100</v>
      </c>
      <c r="G128" s="440">
        <v>15</v>
      </c>
      <c r="H128" s="441">
        <v>15</v>
      </c>
      <c r="I128" s="347">
        <f t="shared" si="24"/>
        <v>0</v>
      </c>
      <c r="J128" s="347">
        <f t="shared" si="25"/>
        <v>0</v>
      </c>
      <c r="K128" s="347">
        <f t="shared" si="26"/>
        <v>0</v>
      </c>
      <c r="L128" s="440">
        <v>13398</v>
      </c>
      <c r="M128" s="441">
        <v>13398</v>
      </c>
      <c r="N128" s="441">
        <f t="shared" si="27"/>
        <v>0</v>
      </c>
      <c r="O128" s="441">
        <f t="shared" si="28"/>
        <v>0</v>
      </c>
      <c r="P128" s="441">
        <f t="shared" si="29"/>
        <v>0</v>
      </c>
      <c r="Q128" s="733"/>
    </row>
    <row r="129" spans="1:17" ht="15.75" customHeight="1">
      <c r="A129" s="476"/>
      <c r="B129" s="479" t="s">
        <v>76</v>
      </c>
      <c r="C129" s="482"/>
      <c r="D129" s="44"/>
      <c r="E129" s="44"/>
      <c r="F129" s="491"/>
      <c r="G129" s="517"/>
      <c r="H129" s="347"/>
      <c r="I129" s="347"/>
      <c r="J129" s="347"/>
      <c r="K129" s="347"/>
      <c r="L129" s="440"/>
      <c r="M129" s="441"/>
      <c r="N129" s="441"/>
      <c r="O129" s="441"/>
      <c r="P129" s="441"/>
      <c r="Q129" s="733"/>
    </row>
    <row r="130" spans="1:17" ht="15.75" customHeight="1">
      <c r="A130" s="476">
        <v>29</v>
      </c>
      <c r="B130" s="477" t="s">
        <v>77</v>
      </c>
      <c r="C130" s="482">
        <v>4902541</v>
      </c>
      <c r="D130" s="44" t="s">
        <v>12</v>
      </c>
      <c r="E130" s="45" t="s">
        <v>354</v>
      </c>
      <c r="F130" s="491">
        <v>-100</v>
      </c>
      <c r="G130" s="346"/>
      <c r="H130" s="347"/>
      <c r="I130" s="347"/>
      <c r="J130" s="347"/>
      <c r="K130" s="347">
        <v>0.0424</v>
      </c>
      <c r="L130" s="346"/>
      <c r="M130" s="347"/>
      <c r="N130" s="441"/>
      <c r="O130" s="441"/>
      <c r="P130" s="18">
        <v>0.00784</v>
      </c>
      <c r="Q130" s="733" t="s">
        <v>433</v>
      </c>
    </row>
    <row r="131" spans="1:17" ht="15.75" customHeight="1">
      <c r="A131" s="476"/>
      <c r="B131" s="477" t="s">
        <v>77</v>
      </c>
      <c r="C131" s="482">
        <v>4902551</v>
      </c>
      <c r="D131" s="44" t="s">
        <v>12</v>
      </c>
      <c r="E131" s="45" t="s">
        <v>354</v>
      </c>
      <c r="F131" s="491">
        <v>-100</v>
      </c>
      <c r="G131" s="440">
        <v>171015</v>
      </c>
      <c r="H131" s="441">
        <v>170920</v>
      </c>
      <c r="I131" s="347">
        <f>G131-H131</f>
        <v>95</v>
      </c>
      <c r="J131" s="347">
        <f>$F131*I131</f>
        <v>-9500</v>
      </c>
      <c r="K131" s="347">
        <f>J131/1000000</f>
        <v>-0.0095</v>
      </c>
      <c r="L131" s="440">
        <v>48852</v>
      </c>
      <c r="M131" s="441">
        <v>48719</v>
      </c>
      <c r="N131" s="441">
        <f>L131-M131</f>
        <v>133</v>
      </c>
      <c r="O131" s="441">
        <f>$F131*N131</f>
        <v>-13300</v>
      </c>
      <c r="P131" s="441">
        <f>O131/1000000</f>
        <v>-0.0133</v>
      </c>
      <c r="Q131" s="772" t="s">
        <v>425</v>
      </c>
    </row>
    <row r="132" spans="1:17" ht="15.75" customHeight="1">
      <c r="A132" s="476">
        <v>30</v>
      </c>
      <c r="B132" s="477" t="s">
        <v>78</v>
      </c>
      <c r="C132" s="482">
        <v>4902542</v>
      </c>
      <c r="D132" s="44" t="s">
        <v>12</v>
      </c>
      <c r="E132" s="45" t="s">
        <v>354</v>
      </c>
      <c r="F132" s="491">
        <v>-100</v>
      </c>
      <c r="G132" s="440">
        <v>16055</v>
      </c>
      <c r="H132" s="441">
        <v>15830</v>
      </c>
      <c r="I132" s="347">
        <f>G132-H132</f>
        <v>225</v>
      </c>
      <c r="J132" s="347">
        <f t="shared" si="25"/>
        <v>-22500</v>
      </c>
      <c r="K132" s="347">
        <f t="shared" si="26"/>
        <v>-0.0225</v>
      </c>
      <c r="L132" s="440">
        <v>64119</v>
      </c>
      <c r="M132" s="441">
        <v>62968</v>
      </c>
      <c r="N132" s="441">
        <f>L132-M132</f>
        <v>1151</v>
      </c>
      <c r="O132" s="441">
        <f t="shared" si="28"/>
        <v>-115100</v>
      </c>
      <c r="P132" s="441">
        <f t="shared" si="29"/>
        <v>-0.1151</v>
      </c>
      <c r="Q132" s="733"/>
    </row>
    <row r="133" spans="1:17" ht="15.75" customHeight="1">
      <c r="A133" s="476">
        <v>31</v>
      </c>
      <c r="B133" s="477" t="s">
        <v>79</v>
      </c>
      <c r="C133" s="482">
        <v>4902544</v>
      </c>
      <c r="D133" s="44" t="s">
        <v>12</v>
      </c>
      <c r="E133" s="45" t="s">
        <v>354</v>
      </c>
      <c r="F133" s="491">
        <v>-100</v>
      </c>
      <c r="G133" s="440">
        <v>2729</v>
      </c>
      <c r="H133" s="441">
        <v>2473</v>
      </c>
      <c r="I133" s="347">
        <f>G133-H133</f>
        <v>256</v>
      </c>
      <c r="J133" s="347">
        <f t="shared" si="25"/>
        <v>-25600</v>
      </c>
      <c r="K133" s="347">
        <f t="shared" si="26"/>
        <v>-0.0256</v>
      </c>
      <c r="L133" s="440">
        <v>986</v>
      </c>
      <c r="M133" s="441">
        <v>175</v>
      </c>
      <c r="N133" s="441">
        <f>L133-M133</f>
        <v>811</v>
      </c>
      <c r="O133" s="441">
        <f t="shared" si="28"/>
        <v>-81100</v>
      </c>
      <c r="P133" s="441">
        <f t="shared" si="29"/>
        <v>-0.0811</v>
      </c>
      <c r="Q133" s="782"/>
    </row>
    <row r="134" spans="1:17" ht="15.75" customHeight="1" thickBot="1">
      <c r="A134" s="480"/>
      <c r="B134" s="481"/>
      <c r="C134" s="483"/>
      <c r="D134" s="107"/>
      <c r="E134" s="51"/>
      <c r="F134" s="427"/>
      <c r="G134" s="34"/>
      <c r="H134" s="783"/>
      <c r="I134" s="124"/>
      <c r="J134" s="124"/>
      <c r="K134" s="129"/>
      <c r="L134" s="123"/>
      <c r="M134" s="124"/>
      <c r="N134" s="124"/>
      <c r="O134" s="124"/>
      <c r="P134" s="129"/>
      <c r="Q134" s="784"/>
    </row>
    <row r="135" ht="13.5" thickTop="1"/>
    <row r="136" spans="4:16" ht="16.5">
      <c r="D136" s="22"/>
      <c r="K136" s="601">
        <f>SUM(K91:K134)</f>
        <v>-0.06176666666666668</v>
      </c>
      <c r="L136" s="59"/>
      <c r="M136" s="59"/>
      <c r="N136" s="59"/>
      <c r="O136" s="59"/>
      <c r="P136" s="519">
        <f>SUM(P91:P134)</f>
        <v>-2.762393956666667</v>
      </c>
    </row>
    <row r="137" spans="11:16" ht="14.25">
      <c r="K137" s="59"/>
      <c r="L137" s="59"/>
      <c r="M137" s="59"/>
      <c r="N137" s="59"/>
      <c r="O137" s="59"/>
      <c r="P137" s="59"/>
    </row>
    <row r="138" spans="11:16" ht="14.25">
      <c r="K138" s="59"/>
      <c r="L138" s="59"/>
      <c r="M138" s="59"/>
      <c r="N138" s="59"/>
      <c r="O138" s="59"/>
      <c r="P138" s="59"/>
    </row>
    <row r="139" spans="17:18" ht="12.75">
      <c r="Q139" s="536" t="str">
        <f>NDPL!Q1</f>
        <v>JUNE-2014</v>
      </c>
      <c r="R139" s="305"/>
    </row>
    <row r="140" ht="13.5" thickBot="1"/>
    <row r="141" spans="1:17" ht="44.25" customHeight="1">
      <c r="A141" s="430"/>
      <c r="B141" s="428" t="s">
        <v>150</v>
      </c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6"/>
    </row>
    <row r="142" spans="1:17" ht="19.5" customHeight="1">
      <c r="A142" s="273"/>
      <c r="B142" s="353" t="s">
        <v>151</v>
      </c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57"/>
    </row>
    <row r="143" spans="1:17" ht="19.5" customHeight="1">
      <c r="A143" s="273"/>
      <c r="B143" s="348" t="s">
        <v>256</v>
      </c>
      <c r="C143" s="19"/>
      <c r="D143" s="19"/>
      <c r="E143" s="19"/>
      <c r="F143" s="19"/>
      <c r="G143" s="19"/>
      <c r="H143" s="19"/>
      <c r="I143" s="19"/>
      <c r="J143" s="19"/>
      <c r="K143" s="242">
        <f>K53</f>
        <v>0.25899999999999995</v>
      </c>
      <c r="L143" s="242"/>
      <c r="M143" s="242"/>
      <c r="N143" s="242"/>
      <c r="O143" s="242"/>
      <c r="P143" s="242">
        <f>P53</f>
        <v>11.5319</v>
      </c>
      <c r="Q143" s="57"/>
    </row>
    <row r="144" spans="1:17" ht="19.5" customHeight="1">
      <c r="A144" s="273"/>
      <c r="B144" s="348" t="s">
        <v>257</v>
      </c>
      <c r="C144" s="19"/>
      <c r="D144" s="19"/>
      <c r="E144" s="19"/>
      <c r="F144" s="19"/>
      <c r="G144" s="19"/>
      <c r="H144" s="19"/>
      <c r="I144" s="19"/>
      <c r="J144" s="19"/>
      <c r="K144" s="602">
        <f>K136</f>
        <v>-0.06176666666666668</v>
      </c>
      <c r="L144" s="242"/>
      <c r="M144" s="242"/>
      <c r="N144" s="242"/>
      <c r="O144" s="242"/>
      <c r="P144" s="242">
        <f>P136</f>
        <v>-2.762393956666667</v>
      </c>
      <c r="Q144" s="57"/>
    </row>
    <row r="145" spans="1:17" ht="19.5" customHeight="1">
      <c r="A145" s="273"/>
      <c r="B145" s="348" t="s">
        <v>152</v>
      </c>
      <c r="C145" s="19"/>
      <c r="D145" s="19"/>
      <c r="E145" s="19"/>
      <c r="F145" s="19"/>
      <c r="G145" s="19"/>
      <c r="H145" s="19"/>
      <c r="I145" s="19"/>
      <c r="J145" s="19"/>
      <c r="K145" s="602">
        <f>'ROHTAK ROAD'!K44</f>
        <v>-0.1544</v>
      </c>
      <c r="L145" s="242"/>
      <c r="M145" s="242"/>
      <c r="N145" s="242"/>
      <c r="O145" s="242"/>
      <c r="P145" s="602">
        <f>'ROHTAK ROAD'!P44</f>
        <v>0.024399999999999998</v>
      </c>
      <c r="Q145" s="57"/>
    </row>
    <row r="146" spans="1:17" ht="19.5" customHeight="1">
      <c r="A146" s="273"/>
      <c r="B146" s="348" t="s">
        <v>153</v>
      </c>
      <c r="C146" s="19"/>
      <c r="D146" s="19"/>
      <c r="E146" s="19"/>
      <c r="F146" s="19"/>
      <c r="G146" s="19"/>
      <c r="H146" s="19"/>
      <c r="I146" s="19"/>
      <c r="J146" s="19"/>
      <c r="K146" s="602">
        <f>SUM(K143:K145)</f>
        <v>0.04283333333333325</v>
      </c>
      <c r="L146" s="242"/>
      <c r="M146" s="242"/>
      <c r="N146" s="242"/>
      <c r="O146" s="242"/>
      <c r="P146" s="602">
        <f>SUM(P143:P145)</f>
        <v>8.793906043333333</v>
      </c>
      <c r="Q146" s="57"/>
    </row>
    <row r="147" spans="1:17" ht="19.5" customHeight="1">
      <c r="A147" s="273"/>
      <c r="B147" s="353" t="s">
        <v>154</v>
      </c>
      <c r="C147" s="19"/>
      <c r="D147" s="19"/>
      <c r="E147" s="19"/>
      <c r="F147" s="19"/>
      <c r="G147" s="19"/>
      <c r="H147" s="19"/>
      <c r="I147" s="19"/>
      <c r="J147" s="19"/>
      <c r="K147" s="242"/>
      <c r="L147" s="242"/>
      <c r="M147" s="242"/>
      <c r="N147" s="242"/>
      <c r="O147" s="242"/>
      <c r="P147" s="242"/>
      <c r="Q147" s="57"/>
    </row>
    <row r="148" spans="1:17" ht="19.5" customHeight="1">
      <c r="A148" s="273"/>
      <c r="B148" s="348" t="s">
        <v>258</v>
      </c>
      <c r="C148" s="19"/>
      <c r="D148" s="19"/>
      <c r="E148" s="19"/>
      <c r="F148" s="19"/>
      <c r="G148" s="19"/>
      <c r="H148" s="19"/>
      <c r="I148" s="19"/>
      <c r="J148" s="19"/>
      <c r="K148" s="242">
        <f>K83</f>
        <v>-0.383</v>
      </c>
      <c r="L148" s="242"/>
      <c r="M148" s="242"/>
      <c r="N148" s="242"/>
      <c r="O148" s="242"/>
      <c r="P148" s="242">
        <f>P83</f>
        <v>27.461999999999996</v>
      </c>
      <c r="Q148" s="57"/>
    </row>
    <row r="149" spans="1:17" ht="19.5" customHeight="1" thickBot="1">
      <c r="A149" s="274"/>
      <c r="B149" s="429" t="s">
        <v>155</v>
      </c>
      <c r="C149" s="58"/>
      <c r="D149" s="58"/>
      <c r="E149" s="58"/>
      <c r="F149" s="58"/>
      <c r="G149" s="58"/>
      <c r="H149" s="58"/>
      <c r="I149" s="58"/>
      <c r="J149" s="58"/>
      <c r="K149" s="603">
        <f>SUM(K146:K148)</f>
        <v>-0.34016666666666673</v>
      </c>
      <c r="L149" s="240"/>
      <c r="M149" s="240"/>
      <c r="N149" s="240"/>
      <c r="O149" s="240"/>
      <c r="P149" s="239">
        <f>SUM(P146:P148)</f>
        <v>36.255906043333326</v>
      </c>
      <c r="Q149" s="241"/>
    </row>
    <row r="150" ht="12.75">
      <c r="A150" s="273"/>
    </row>
    <row r="151" ht="12.75">
      <c r="A151" s="273"/>
    </row>
    <row r="152" ht="12.75">
      <c r="A152" s="273"/>
    </row>
    <row r="153" ht="13.5" thickBot="1">
      <c r="A153" s="274"/>
    </row>
    <row r="154" spans="1:17" ht="12.75">
      <c r="A154" s="267"/>
      <c r="B154" s="268"/>
      <c r="C154" s="268"/>
      <c r="D154" s="268"/>
      <c r="E154" s="268"/>
      <c r="F154" s="268"/>
      <c r="G154" s="268"/>
      <c r="H154" s="55"/>
      <c r="I154" s="55"/>
      <c r="J154" s="55"/>
      <c r="K154" s="55"/>
      <c r="L154" s="55"/>
      <c r="M154" s="55"/>
      <c r="N154" s="55"/>
      <c r="O154" s="55"/>
      <c r="P154" s="55"/>
      <c r="Q154" s="56"/>
    </row>
    <row r="155" spans="1:17" ht="23.25">
      <c r="A155" s="275" t="s">
        <v>335</v>
      </c>
      <c r="B155" s="259"/>
      <c r="C155" s="259"/>
      <c r="D155" s="259"/>
      <c r="E155" s="259"/>
      <c r="F155" s="259"/>
      <c r="G155" s="259"/>
      <c r="H155" s="19"/>
      <c r="I155" s="19"/>
      <c r="J155" s="19"/>
      <c r="K155" s="19"/>
      <c r="L155" s="19"/>
      <c r="M155" s="19"/>
      <c r="N155" s="19"/>
      <c r="O155" s="19"/>
      <c r="P155" s="19"/>
      <c r="Q155" s="57"/>
    </row>
    <row r="156" spans="1:17" ht="12.75">
      <c r="A156" s="269"/>
      <c r="B156" s="259"/>
      <c r="C156" s="259"/>
      <c r="D156" s="259"/>
      <c r="E156" s="259"/>
      <c r="F156" s="259"/>
      <c r="G156" s="259"/>
      <c r="H156" s="19"/>
      <c r="I156" s="19"/>
      <c r="J156" s="19"/>
      <c r="K156" s="19"/>
      <c r="L156" s="19"/>
      <c r="M156" s="19"/>
      <c r="N156" s="19"/>
      <c r="O156" s="19"/>
      <c r="P156" s="19"/>
      <c r="Q156" s="57"/>
    </row>
    <row r="157" spans="1:17" ht="12.75">
      <c r="A157" s="270"/>
      <c r="B157" s="271"/>
      <c r="C157" s="271"/>
      <c r="D157" s="271"/>
      <c r="E157" s="271"/>
      <c r="F157" s="271"/>
      <c r="G157" s="271"/>
      <c r="H157" s="19"/>
      <c r="I157" s="19"/>
      <c r="J157" s="19"/>
      <c r="K157" s="297" t="s">
        <v>347</v>
      </c>
      <c r="L157" s="19"/>
      <c r="M157" s="19"/>
      <c r="N157" s="19"/>
      <c r="O157" s="19"/>
      <c r="P157" s="297" t="s">
        <v>348</v>
      </c>
      <c r="Q157" s="57"/>
    </row>
    <row r="158" spans="1:17" ht="12.75">
      <c r="A158" s="272"/>
      <c r="B158" s="157"/>
      <c r="C158" s="157"/>
      <c r="D158" s="157"/>
      <c r="E158" s="157"/>
      <c r="F158" s="157"/>
      <c r="G158" s="157"/>
      <c r="H158" s="19"/>
      <c r="I158" s="19"/>
      <c r="J158" s="19"/>
      <c r="K158" s="19"/>
      <c r="L158" s="19"/>
      <c r="M158" s="19"/>
      <c r="N158" s="19"/>
      <c r="O158" s="19"/>
      <c r="P158" s="19"/>
      <c r="Q158" s="57"/>
    </row>
    <row r="159" spans="1:17" ht="12.75">
      <c r="A159" s="272"/>
      <c r="B159" s="157"/>
      <c r="C159" s="157"/>
      <c r="D159" s="157"/>
      <c r="E159" s="157"/>
      <c r="F159" s="157"/>
      <c r="G159" s="157"/>
      <c r="H159" s="19"/>
      <c r="I159" s="19"/>
      <c r="J159" s="19"/>
      <c r="K159" s="19"/>
      <c r="L159" s="19"/>
      <c r="M159" s="19"/>
      <c r="N159" s="19"/>
      <c r="O159" s="19"/>
      <c r="P159" s="19"/>
      <c r="Q159" s="57"/>
    </row>
    <row r="160" spans="1:17" ht="18">
      <c r="A160" s="276" t="s">
        <v>338</v>
      </c>
      <c r="B160" s="260"/>
      <c r="C160" s="260"/>
      <c r="D160" s="261"/>
      <c r="E160" s="261"/>
      <c r="F160" s="262"/>
      <c r="G160" s="261"/>
      <c r="H160" s="19"/>
      <c r="I160" s="19"/>
      <c r="J160" s="19"/>
      <c r="K160" s="521">
        <f>K149</f>
        <v>-0.34016666666666673</v>
      </c>
      <c r="L160" s="261" t="s">
        <v>336</v>
      </c>
      <c r="M160" s="19"/>
      <c r="N160" s="19"/>
      <c r="O160" s="19"/>
      <c r="P160" s="521">
        <f>P149</f>
        <v>36.255906043333326</v>
      </c>
      <c r="Q160" s="283" t="s">
        <v>336</v>
      </c>
    </row>
    <row r="161" spans="1:17" ht="18">
      <c r="A161" s="277"/>
      <c r="B161" s="263"/>
      <c r="C161" s="263"/>
      <c r="D161" s="259"/>
      <c r="E161" s="259"/>
      <c r="F161" s="264"/>
      <c r="G161" s="259"/>
      <c r="H161" s="19"/>
      <c r="I161" s="19"/>
      <c r="J161" s="19"/>
      <c r="K161" s="522"/>
      <c r="L161" s="259"/>
      <c r="M161" s="19"/>
      <c r="N161" s="19"/>
      <c r="O161" s="19"/>
      <c r="P161" s="522"/>
      <c r="Q161" s="284"/>
    </row>
    <row r="162" spans="1:17" ht="18">
      <c r="A162" s="278" t="s">
        <v>337</v>
      </c>
      <c r="B162" s="265"/>
      <c r="C162" s="49"/>
      <c r="D162" s="259"/>
      <c r="E162" s="259"/>
      <c r="F162" s="266"/>
      <c r="G162" s="261"/>
      <c r="H162" s="19"/>
      <c r="I162" s="19"/>
      <c r="J162" s="19"/>
      <c r="K162" s="522">
        <f>'STEPPED UP GENCO'!K45</f>
        <v>0.08735489999999999</v>
      </c>
      <c r="L162" s="261" t="s">
        <v>336</v>
      </c>
      <c r="M162" s="19"/>
      <c r="N162" s="19"/>
      <c r="O162" s="19"/>
      <c r="P162" s="522">
        <f>'STEPPED UP GENCO'!P45</f>
        <v>-0.3308722999999999</v>
      </c>
      <c r="Q162" s="283" t="s">
        <v>336</v>
      </c>
    </row>
    <row r="163" spans="1:17" ht="12.75">
      <c r="A163" s="273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57"/>
    </row>
    <row r="164" spans="1:17" ht="12.75">
      <c r="A164" s="273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57"/>
    </row>
    <row r="165" spans="1:17" ht="12.75">
      <c r="A165" s="273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57"/>
    </row>
    <row r="166" spans="1:17" ht="20.25">
      <c r="A166" s="273"/>
      <c r="B166" s="19"/>
      <c r="C166" s="19"/>
      <c r="D166" s="19"/>
      <c r="E166" s="19"/>
      <c r="F166" s="19"/>
      <c r="G166" s="19"/>
      <c r="H166" s="260"/>
      <c r="I166" s="260"/>
      <c r="J166" s="279" t="s">
        <v>339</v>
      </c>
      <c r="K166" s="466">
        <f>SUM(K160:K165)</f>
        <v>-0.2528117666666667</v>
      </c>
      <c r="L166" s="279" t="s">
        <v>336</v>
      </c>
      <c r="M166" s="157"/>
      <c r="N166" s="19"/>
      <c r="O166" s="19"/>
      <c r="P166" s="466">
        <f>SUM(P160:P165)</f>
        <v>35.92503374333332</v>
      </c>
      <c r="Q166" s="494" t="s">
        <v>336</v>
      </c>
    </row>
    <row r="167" spans="1:17" ht="13.5" thickBot="1">
      <c r="A167" s="274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184"/>
    </row>
  </sheetData>
  <sheetProtection/>
  <printOptions/>
  <pageMargins left="0.51" right="0.5" top="0.58" bottom="0.5" header="0.5" footer="0.5"/>
  <pageSetup horizontalDpi="300" verticalDpi="300" orientation="landscape" scale="59" r:id="rId1"/>
  <rowBreaks count="3" manualBreakCount="3">
    <brk id="53" max="255" man="1"/>
    <brk id="85" max="255" man="1"/>
    <brk id="137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79"/>
  <sheetViews>
    <sheetView view="pageBreakPreview" zoomScale="55" zoomScaleNormal="70" zoomScaleSheetLayoutView="55" workbookViewId="0" topLeftCell="A28">
      <selection activeCell="G55" sqref="G55"/>
    </sheetView>
  </sheetViews>
  <sheetFormatPr defaultColWidth="9.140625" defaultRowHeight="12.75"/>
  <cols>
    <col min="1" max="1" width="4.140625" style="0" customWidth="1"/>
    <col min="2" max="2" width="29.57421875" style="0" customWidth="1"/>
    <col min="3" max="3" width="13.28125" style="0" customWidth="1"/>
    <col min="4" max="4" width="9.00390625" style="0" customWidth="1"/>
    <col min="5" max="5" width="16.57421875" style="0" customWidth="1"/>
    <col min="6" max="6" width="10.7109375" style="0" customWidth="1"/>
    <col min="7" max="7" width="14.00390625" style="0" customWidth="1"/>
    <col min="8" max="8" width="13.421875" style="0" customWidth="1"/>
    <col min="9" max="9" width="11.8515625" style="0" customWidth="1"/>
    <col min="10" max="10" width="16.28125" style="0" customWidth="1"/>
    <col min="11" max="11" width="14.140625" style="0" customWidth="1"/>
    <col min="12" max="12" width="13.421875" style="0" customWidth="1"/>
    <col min="13" max="13" width="16.28125" style="0" customWidth="1"/>
    <col min="14" max="14" width="12.140625" style="0" customWidth="1"/>
    <col min="15" max="15" width="15.28125" style="0" customWidth="1"/>
    <col min="16" max="16" width="15.140625" style="0" customWidth="1"/>
    <col min="17" max="17" width="29.57421875" style="0" customWidth="1"/>
  </cols>
  <sheetData>
    <row r="1" spans="1:17" ht="26.25">
      <c r="A1" s="1" t="s">
        <v>244</v>
      </c>
      <c r="P1" s="533" t="str">
        <f>NDPL!$Q$1</f>
        <v>JUNE-2014</v>
      </c>
      <c r="Q1" s="533"/>
    </row>
    <row r="2" ht="12.75">
      <c r="A2" s="17" t="s">
        <v>245</v>
      </c>
    </row>
    <row r="3" ht="23.25">
      <c r="A3" s="523" t="s">
        <v>156</v>
      </c>
    </row>
    <row r="4" spans="1:16" ht="24" thickBot="1">
      <c r="A4" s="524" t="s">
        <v>198</v>
      </c>
      <c r="G4" s="19"/>
      <c r="H4" s="19"/>
      <c r="I4" s="54" t="s">
        <v>406</v>
      </c>
      <c r="J4" s="19"/>
      <c r="K4" s="19"/>
      <c r="L4" s="19"/>
      <c r="M4" s="19"/>
      <c r="N4" s="54" t="s">
        <v>407</v>
      </c>
      <c r="O4" s="19"/>
      <c r="P4" s="19"/>
    </row>
    <row r="5" spans="1:17" ht="48" customHeight="1" thickBot="1" thickTop="1">
      <c r="A5" s="39" t="s">
        <v>8</v>
      </c>
      <c r="B5" s="36" t="s">
        <v>9</v>
      </c>
      <c r="C5" s="37" t="s">
        <v>1</v>
      </c>
      <c r="D5" s="37" t="s">
        <v>2</v>
      </c>
      <c r="E5" s="37" t="s">
        <v>3</v>
      </c>
      <c r="F5" s="37" t="s">
        <v>10</v>
      </c>
      <c r="G5" s="39" t="str">
        <f>NDPL!G5</f>
        <v>FINAL READING 01/07/2014</v>
      </c>
      <c r="H5" s="37" t="str">
        <f>NDPL!H5</f>
        <v>INTIAL READING 01/06/2014</v>
      </c>
      <c r="I5" s="37" t="s">
        <v>4</v>
      </c>
      <c r="J5" s="37" t="s">
        <v>5</v>
      </c>
      <c r="K5" s="37" t="s">
        <v>6</v>
      </c>
      <c r="L5" s="39" t="str">
        <f>NDPL!G5</f>
        <v>FINAL READING 01/07/2014</v>
      </c>
      <c r="M5" s="37" t="str">
        <f>NDPL!H5</f>
        <v>INTIAL READING 01/06/2014</v>
      </c>
      <c r="N5" s="37" t="s">
        <v>4</v>
      </c>
      <c r="O5" s="37" t="s">
        <v>5</v>
      </c>
      <c r="P5" s="37" t="s">
        <v>6</v>
      </c>
      <c r="Q5" s="38" t="s">
        <v>317</v>
      </c>
    </row>
    <row r="6" ht="14.25" thickBot="1" thickTop="1"/>
    <row r="7" spans="1:17" ht="22.5" customHeight="1" thickTop="1">
      <c r="A7" s="350"/>
      <c r="B7" s="351" t="s">
        <v>157</v>
      </c>
      <c r="C7" s="352"/>
      <c r="D7" s="40"/>
      <c r="E7" s="40"/>
      <c r="F7" s="40"/>
      <c r="G7" s="32"/>
      <c r="H7" s="763"/>
      <c r="I7" s="763"/>
      <c r="J7" s="763"/>
      <c r="K7" s="763"/>
      <c r="L7" s="764"/>
      <c r="M7" s="763"/>
      <c r="N7" s="763"/>
      <c r="O7" s="763"/>
      <c r="P7" s="763"/>
      <c r="Q7" s="177"/>
    </row>
    <row r="8" spans="1:17" ht="24" customHeight="1">
      <c r="A8" s="324">
        <v>1</v>
      </c>
      <c r="B8" s="388" t="s">
        <v>158</v>
      </c>
      <c r="C8" s="389">
        <v>4865170</v>
      </c>
      <c r="D8" s="149" t="s">
        <v>12</v>
      </c>
      <c r="E8" s="113" t="s">
        <v>354</v>
      </c>
      <c r="F8" s="400">
        <v>5000</v>
      </c>
      <c r="G8" s="440">
        <v>999989</v>
      </c>
      <c r="H8" s="441">
        <v>999990</v>
      </c>
      <c r="I8" s="405">
        <f aca="true" t="shared" si="0" ref="I8:I16">G8-H8</f>
        <v>-1</v>
      </c>
      <c r="J8" s="405">
        <f>$F8*I8</f>
        <v>-5000</v>
      </c>
      <c r="K8" s="405">
        <f>J8/1000000</f>
        <v>-0.005</v>
      </c>
      <c r="L8" s="440">
        <v>19</v>
      </c>
      <c r="M8" s="441">
        <v>0</v>
      </c>
      <c r="N8" s="405">
        <f aca="true" t="shared" si="1" ref="N8:N16">L8-M8</f>
        <v>19</v>
      </c>
      <c r="O8" s="405">
        <f>$F8*N8</f>
        <v>95000</v>
      </c>
      <c r="P8" s="405">
        <f>O8/1000000</f>
        <v>0.095</v>
      </c>
      <c r="Q8" s="550" t="s">
        <v>417</v>
      </c>
    </row>
    <row r="9" spans="1:17" ht="24.75" customHeight="1">
      <c r="A9" s="324">
        <v>2</v>
      </c>
      <c r="B9" s="388" t="s">
        <v>159</v>
      </c>
      <c r="C9" s="389">
        <v>4865095</v>
      </c>
      <c r="D9" s="149" t="s">
        <v>12</v>
      </c>
      <c r="E9" s="113" t="s">
        <v>354</v>
      </c>
      <c r="F9" s="400">
        <v>1333.33</v>
      </c>
      <c r="G9" s="440">
        <v>986115</v>
      </c>
      <c r="H9" s="441">
        <v>986115</v>
      </c>
      <c r="I9" s="405">
        <f t="shared" si="0"/>
        <v>0</v>
      </c>
      <c r="J9" s="405">
        <f aca="true" t="shared" si="2" ref="J9:J81">$F9*I9</f>
        <v>0</v>
      </c>
      <c r="K9" s="405">
        <f aca="true" t="shared" si="3" ref="K9:K81">J9/1000000</f>
        <v>0</v>
      </c>
      <c r="L9" s="440">
        <v>673666</v>
      </c>
      <c r="M9" s="441">
        <v>673912</v>
      </c>
      <c r="N9" s="405">
        <f t="shared" si="1"/>
        <v>-246</v>
      </c>
      <c r="O9" s="405">
        <f aca="true" t="shared" si="4" ref="O9:O81">$F9*N9</f>
        <v>-327999.18</v>
      </c>
      <c r="P9" s="765">
        <f aca="true" t="shared" si="5" ref="P9:P81">O9/1000000</f>
        <v>-0.32799918</v>
      </c>
      <c r="Q9" s="677"/>
    </row>
    <row r="10" spans="1:17" ht="22.5" customHeight="1">
      <c r="A10" s="324">
        <v>3</v>
      </c>
      <c r="B10" s="388" t="s">
        <v>160</v>
      </c>
      <c r="C10" s="389">
        <v>4865166</v>
      </c>
      <c r="D10" s="149" t="s">
        <v>12</v>
      </c>
      <c r="E10" s="113" t="s">
        <v>354</v>
      </c>
      <c r="F10" s="400">
        <v>500</v>
      </c>
      <c r="G10" s="440">
        <v>7466</v>
      </c>
      <c r="H10" s="441">
        <v>7474</v>
      </c>
      <c r="I10" s="405">
        <f t="shared" si="0"/>
        <v>-8</v>
      </c>
      <c r="J10" s="405">
        <f t="shared" si="2"/>
        <v>-4000</v>
      </c>
      <c r="K10" s="405">
        <f t="shared" si="3"/>
        <v>-0.004</v>
      </c>
      <c r="L10" s="440">
        <v>66391</v>
      </c>
      <c r="M10" s="441">
        <v>65445</v>
      </c>
      <c r="N10" s="405">
        <f t="shared" si="1"/>
        <v>946</v>
      </c>
      <c r="O10" s="405">
        <f t="shared" si="4"/>
        <v>473000</v>
      </c>
      <c r="P10" s="405">
        <f t="shared" si="5"/>
        <v>0.473</v>
      </c>
      <c r="Q10" s="397"/>
    </row>
    <row r="11" spans="1:17" ht="22.5" customHeight="1">
      <c r="A11" s="324">
        <v>4</v>
      </c>
      <c r="B11" s="388" t="s">
        <v>161</v>
      </c>
      <c r="C11" s="389">
        <v>4865151</v>
      </c>
      <c r="D11" s="149" t="s">
        <v>12</v>
      </c>
      <c r="E11" s="113" t="s">
        <v>354</v>
      </c>
      <c r="F11" s="400">
        <v>1000</v>
      </c>
      <c r="G11" s="440">
        <v>12567</v>
      </c>
      <c r="H11" s="441">
        <v>12567</v>
      </c>
      <c r="I11" s="405">
        <f t="shared" si="0"/>
        <v>0</v>
      </c>
      <c r="J11" s="405">
        <f t="shared" si="2"/>
        <v>0</v>
      </c>
      <c r="K11" s="405">
        <f t="shared" si="3"/>
        <v>0</v>
      </c>
      <c r="L11" s="440">
        <v>999543</v>
      </c>
      <c r="M11" s="441">
        <v>999604</v>
      </c>
      <c r="N11" s="405">
        <f t="shared" si="1"/>
        <v>-61</v>
      </c>
      <c r="O11" s="405">
        <f t="shared" si="4"/>
        <v>-61000</v>
      </c>
      <c r="P11" s="405">
        <f t="shared" si="5"/>
        <v>-0.061</v>
      </c>
      <c r="Q11" s="576"/>
    </row>
    <row r="12" spans="1:17" ht="22.5" customHeight="1">
      <c r="A12" s="324">
        <v>5</v>
      </c>
      <c r="B12" s="388" t="s">
        <v>162</v>
      </c>
      <c r="C12" s="389">
        <v>4865152</v>
      </c>
      <c r="D12" s="149" t="s">
        <v>12</v>
      </c>
      <c r="E12" s="113" t="s">
        <v>354</v>
      </c>
      <c r="F12" s="400">
        <v>300</v>
      </c>
      <c r="G12" s="440">
        <v>1605</v>
      </c>
      <c r="H12" s="441">
        <v>1605</v>
      </c>
      <c r="I12" s="405">
        <f t="shared" si="0"/>
        <v>0</v>
      </c>
      <c r="J12" s="405">
        <f t="shared" si="2"/>
        <v>0</v>
      </c>
      <c r="K12" s="405">
        <f t="shared" si="3"/>
        <v>0</v>
      </c>
      <c r="L12" s="440">
        <v>112</v>
      </c>
      <c r="M12" s="441">
        <v>112</v>
      </c>
      <c r="N12" s="405">
        <f t="shared" si="1"/>
        <v>0</v>
      </c>
      <c r="O12" s="405">
        <f t="shared" si="4"/>
        <v>0</v>
      </c>
      <c r="P12" s="405">
        <f t="shared" si="5"/>
        <v>0</v>
      </c>
      <c r="Q12" s="537"/>
    </row>
    <row r="13" spans="1:17" ht="22.5" customHeight="1">
      <c r="A13" s="324">
        <v>6</v>
      </c>
      <c r="B13" s="388" t="s">
        <v>163</v>
      </c>
      <c r="C13" s="389">
        <v>4865096</v>
      </c>
      <c r="D13" s="149" t="s">
        <v>12</v>
      </c>
      <c r="E13" s="113" t="s">
        <v>354</v>
      </c>
      <c r="F13" s="400">
        <v>100</v>
      </c>
      <c r="G13" s="440">
        <v>10671</v>
      </c>
      <c r="H13" s="441">
        <v>10653</v>
      </c>
      <c r="I13" s="405">
        <f t="shared" si="0"/>
        <v>18</v>
      </c>
      <c r="J13" s="405">
        <f t="shared" si="2"/>
        <v>1800</v>
      </c>
      <c r="K13" s="405">
        <f t="shared" si="3"/>
        <v>0.0018</v>
      </c>
      <c r="L13" s="440">
        <v>127986</v>
      </c>
      <c r="M13" s="441">
        <v>126354</v>
      </c>
      <c r="N13" s="405">
        <f t="shared" si="1"/>
        <v>1632</v>
      </c>
      <c r="O13" s="405">
        <f t="shared" si="4"/>
        <v>163200</v>
      </c>
      <c r="P13" s="405">
        <f t="shared" si="5"/>
        <v>0.1632</v>
      </c>
      <c r="Q13" s="397"/>
    </row>
    <row r="14" spans="1:17" ht="22.5" customHeight="1">
      <c r="A14" s="324">
        <v>7</v>
      </c>
      <c r="B14" s="388" t="s">
        <v>164</v>
      </c>
      <c r="C14" s="389">
        <v>4865140</v>
      </c>
      <c r="D14" s="149" t="s">
        <v>12</v>
      </c>
      <c r="E14" s="113" t="s">
        <v>354</v>
      </c>
      <c r="F14" s="400">
        <v>75</v>
      </c>
      <c r="G14" s="440">
        <v>747719</v>
      </c>
      <c r="H14" s="441">
        <v>747900</v>
      </c>
      <c r="I14" s="405">
        <f t="shared" si="0"/>
        <v>-181</v>
      </c>
      <c r="J14" s="405">
        <f>$F14*I14</f>
        <v>-13575</v>
      </c>
      <c r="K14" s="769">
        <f>J14/1000000</f>
        <v>-0.013575</v>
      </c>
      <c r="L14" s="440">
        <v>43503</v>
      </c>
      <c r="M14" s="441">
        <v>48814</v>
      </c>
      <c r="N14" s="405">
        <f t="shared" si="1"/>
        <v>-5311</v>
      </c>
      <c r="O14" s="405">
        <f>$F14*N14</f>
        <v>-398325</v>
      </c>
      <c r="P14" s="769">
        <f>O14/1000000</f>
        <v>-0.398325</v>
      </c>
      <c r="Q14" s="550"/>
    </row>
    <row r="15" spans="1:17" ht="22.5" customHeight="1">
      <c r="A15" s="324">
        <v>8</v>
      </c>
      <c r="B15" s="766" t="s">
        <v>165</v>
      </c>
      <c r="C15" s="389">
        <v>4864789</v>
      </c>
      <c r="D15" s="149" t="s">
        <v>12</v>
      </c>
      <c r="E15" s="113" t="s">
        <v>354</v>
      </c>
      <c r="F15" s="400">
        <v>20</v>
      </c>
      <c r="G15" s="440">
        <v>5417</v>
      </c>
      <c r="H15" s="441">
        <v>5458</v>
      </c>
      <c r="I15" s="405">
        <f t="shared" si="0"/>
        <v>-41</v>
      </c>
      <c r="J15" s="405">
        <f t="shared" si="2"/>
        <v>-820</v>
      </c>
      <c r="K15" s="769">
        <f t="shared" si="3"/>
        <v>-0.00082</v>
      </c>
      <c r="L15" s="440">
        <v>410354</v>
      </c>
      <c r="M15" s="441">
        <v>392860</v>
      </c>
      <c r="N15" s="405">
        <f t="shared" si="1"/>
        <v>17494</v>
      </c>
      <c r="O15" s="405">
        <f t="shared" si="4"/>
        <v>349880</v>
      </c>
      <c r="P15" s="769">
        <f t="shared" si="5"/>
        <v>0.34988</v>
      </c>
      <c r="Q15" s="397"/>
    </row>
    <row r="16" spans="1:17" ht="18">
      <c r="A16" s="324">
        <v>9</v>
      </c>
      <c r="B16" s="388" t="s">
        <v>166</v>
      </c>
      <c r="C16" s="389">
        <v>4865181</v>
      </c>
      <c r="D16" s="149" t="s">
        <v>12</v>
      </c>
      <c r="E16" s="113" t="s">
        <v>354</v>
      </c>
      <c r="F16" s="400">
        <v>900</v>
      </c>
      <c r="G16" s="440">
        <v>999157</v>
      </c>
      <c r="H16" s="441">
        <v>999157</v>
      </c>
      <c r="I16" s="405">
        <f t="shared" si="0"/>
        <v>0</v>
      </c>
      <c r="J16" s="405">
        <f t="shared" si="2"/>
        <v>0</v>
      </c>
      <c r="K16" s="769">
        <f t="shared" si="3"/>
        <v>0</v>
      </c>
      <c r="L16" s="440">
        <v>998592</v>
      </c>
      <c r="M16" s="441">
        <v>998592</v>
      </c>
      <c r="N16" s="405">
        <f t="shared" si="1"/>
        <v>0</v>
      </c>
      <c r="O16" s="405">
        <f t="shared" si="4"/>
        <v>0</v>
      </c>
      <c r="P16" s="405">
        <f t="shared" si="5"/>
        <v>0</v>
      </c>
      <c r="Q16" s="677"/>
    </row>
    <row r="17" spans="1:17" ht="22.5" customHeight="1">
      <c r="A17" s="324"/>
      <c r="B17" s="390" t="s">
        <v>167</v>
      </c>
      <c r="C17" s="389"/>
      <c r="D17" s="149"/>
      <c r="E17" s="149"/>
      <c r="F17" s="400"/>
      <c r="G17" s="610"/>
      <c r="H17" s="609"/>
      <c r="I17" s="408"/>
      <c r="J17" s="408"/>
      <c r="K17" s="411"/>
      <c r="L17" s="409"/>
      <c r="M17" s="408"/>
      <c r="N17" s="408"/>
      <c r="O17" s="408"/>
      <c r="P17" s="411"/>
      <c r="Q17" s="397"/>
    </row>
    <row r="18" spans="1:17" ht="22.5" customHeight="1">
      <c r="A18" s="324">
        <v>10</v>
      </c>
      <c r="B18" s="388" t="s">
        <v>15</v>
      </c>
      <c r="C18" s="389">
        <v>5128454</v>
      </c>
      <c r="D18" s="149" t="s">
        <v>12</v>
      </c>
      <c r="E18" s="113" t="s">
        <v>354</v>
      </c>
      <c r="F18" s="400">
        <v>-500</v>
      </c>
      <c r="G18" s="437">
        <v>424</v>
      </c>
      <c r="H18" s="438">
        <v>67</v>
      </c>
      <c r="I18" s="408">
        <f>G18-H18</f>
        <v>357</v>
      </c>
      <c r="J18" s="408">
        <f t="shared" si="2"/>
        <v>-178500</v>
      </c>
      <c r="K18" s="408">
        <f t="shared" si="3"/>
        <v>-0.1785</v>
      </c>
      <c r="L18" s="437">
        <v>997341</v>
      </c>
      <c r="M18" s="438">
        <v>999707</v>
      </c>
      <c r="N18" s="408">
        <f>L18-M18</f>
        <v>-2366</v>
      </c>
      <c r="O18" s="408">
        <f t="shared" si="4"/>
        <v>1183000</v>
      </c>
      <c r="P18" s="408">
        <f t="shared" si="5"/>
        <v>1.183</v>
      </c>
      <c r="Q18" s="397"/>
    </row>
    <row r="19" spans="1:17" ht="22.5" customHeight="1">
      <c r="A19" s="324">
        <v>11</v>
      </c>
      <c r="B19" s="355" t="s">
        <v>16</v>
      </c>
      <c r="C19" s="389">
        <v>4864974</v>
      </c>
      <c r="D19" s="102" t="s">
        <v>12</v>
      </c>
      <c r="E19" s="113" t="s">
        <v>354</v>
      </c>
      <c r="F19" s="400">
        <v>-1000</v>
      </c>
      <c r="G19" s="437">
        <v>987968</v>
      </c>
      <c r="H19" s="438">
        <v>987791</v>
      </c>
      <c r="I19" s="408">
        <f>G19-H19</f>
        <v>177</v>
      </c>
      <c r="J19" s="408">
        <f t="shared" si="2"/>
        <v>-177000</v>
      </c>
      <c r="K19" s="408">
        <f t="shared" si="3"/>
        <v>-0.177</v>
      </c>
      <c r="L19" s="437">
        <v>949489</v>
      </c>
      <c r="M19" s="438">
        <v>950708</v>
      </c>
      <c r="N19" s="408">
        <f>L19-M19</f>
        <v>-1219</v>
      </c>
      <c r="O19" s="408">
        <f t="shared" si="4"/>
        <v>1219000</v>
      </c>
      <c r="P19" s="408">
        <f t="shared" si="5"/>
        <v>1.219</v>
      </c>
      <c r="Q19" s="397"/>
    </row>
    <row r="20" spans="1:17" ht="22.5" customHeight="1">
      <c r="A20" s="324">
        <v>12</v>
      </c>
      <c r="B20" s="388" t="s">
        <v>17</v>
      </c>
      <c r="C20" s="389">
        <v>5100234</v>
      </c>
      <c r="D20" s="149" t="s">
        <v>12</v>
      </c>
      <c r="E20" s="113" t="s">
        <v>354</v>
      </c>
      <c r="F20" s="400">
        <v>-1000</v>
      </c>
      <c r="G20" s="437">
        <v>999926</v>
      </c>
      <c r="H20" s="438">
        <v>999907</v>
      </c>
      <c r="I20" s="408">
        <f>G20-H20</f>
        <v>19</v>
      </c>
      <c r="J20" s="408">
        <f t="shared" si="2"/>
        <v>-19000</v>
      </c>
      <c r="K20" s="408">
        <f t="shared" si="3"/>
        <v>-0.019</v>
      </c>
      <c r="L20" s="437">
        <v>997647</v>
      </c>
      <c r="M20" s="438">
        <v>999379</v>
      </c>
      <c r="N20" s="408">
        <f>L20-M20</f>
        <v>-1732</v>
      </c>
      <c r="O20" s="408">
        <f t="shared" si="4"/>
        <v>1732000</v>
      </c>
      <c r="P20" s="408">
        <f t="shared" si="5"/>
        <v>1.732</v>
      </c>
      <c r="Q20" s="397"/>
    </row>
    <row r="21" spans="1:17" ht="22.5" customHeight="1">
      <c r="A21" s="324">
        <v>13</v>
      </c>
      <c r="B21" s="388" t="s">
        <v>168</v>
      </c>
      <c r="C21" s="389">
        <v>4864976</v>
      </c>
      <c r="D21" s="149" t="s">
        <v>12</v>
      </c>
      <c r="E21" s="113" t="s">
        <v>354</v>
      </c>
      <c r="F21" s="400">
        <v>-1000</v>
      </c>
      <c r="G21" s="437">
        <v>992436</v>
      </c>
      <c r="H21" s="438">
        <v>992417</v>
      </c>
      <c r="I21" s="408">
        <f>G21-H21</f>
        <v>19</v>
      </c>
      <c r="J21" s="408">
        <f t="shared" si="2"/>
        <v>-19000</v>
      </c>
      <c r="K21" s="408">
        <f t="shared" si="3"/>
        <v>-0.019</v>
      </c>
      <c r="L21" s="437">
        <v>947398</v>
      </c>
      <c r="M21" s="438">
        <v>949379</v>
      </c>
      <c r="N21" s="408">
        <f>L21-M21</f>
        <v>-1981</v>
      </c>
      <c r="O21" s="408">
        <f t="shared" si="4"/>
        <v>1981000</v>
      </c>
      <c r="P21" s="408">
        <f t="shared" si="5"/>
        <v>1.981</v>
      </c>
      <c r="Q21" s="397"/>
    </row>
    <row r="22" spans="1:17" ht="22.5" customHeight="1">
      <c r="A22" s="324"/>
      <c r="B22" s="390" t="s">
        <v>169</v>
      </c>
      <c r="C22" s="389"/>
      <c r="D22" s="149"/>
      <c r="E22" s="149"/>
      <c r="F22" s="400"/>
      <c r="G22" s="610"/>
      <c r="H22" s="609"/>
      <c r="I22" s="408"/>
      <c r="J22" s="408"/>
      <c r="K22" s="408"/>
      <c r="L22" s="409"/>
      <c r="M22" s="408"/>
      <c r="N22" s="408"/>
      <c r="O22" s="408"/>
      <c r="P22" s="408"/>
      <c r="Q22" s="397"/>
    </row>
    <row r="23" spans="1:17" ht="22.5" customHeight="1">
      <c r="A23" s="324">
        <v>14</v>
      </c>
      <c r="B23" s="388" t="s">
        <v>15</v>
      </c>
      <c r="C23" s="389">
        <v>5128437</v>
      </c>
      <c r="D23" s="149" t="s">
        <v>12</v>
      </c>
      <c r="E23" s="113" t="s">
        <v>354</v>
      </c>
      <c r="F23" s="400">
        <v>-1000</v>
      </c>
      <c r="G23" s="437">
        <v>987203</v>
      </c>
      <c r="H23" s="438">
        <v>987216</v>
      </c>
      <c r="I23" s="408">
        <f>G23-H23</f>
        <v>-13</v>
      </c>
      <c r="J23" s="408">
        <f t="shared" si="2"/>
        <v>13000</v>
      </c>
      <c r="K23" s="408">
        <f t="shared" si="3"/>
        <v>0.013</v>
      </c>
      <c r="L23" s="437">
        <v>976796</v>
      </c>
      <c r="M23" s="438">
        <v>979599</v>
      </c>
      <c r="N23" s="408">
        <f>L23-M23</f>
        <v>-2803</v>
      </c>
      <c r="O23" s="408">
        <f t="shared" si="4"/>
        <v>2803000</v>
      </c>
      <c r="P23" s="408">
        <f t="shared" si="5"/>
        <v>2.803</v>
      </c>
      <c r="Q23" s="686"/>
    </row>
    <row r="24" spans="1:17" ht="22.5" customHeight="1">
      <c r="A24" s="324">
        <v>15</v>
      </c>
      <c r="B24" s="388" t="s">
        <v>16</v>
      </c>
      <c r="C24" s="389">
        <v>5128439</v>
      </c>
      <c r="D24" s="149" t="s">
        <v>12</v>
      </c>
      <c r="E24" s="113" t="s">
        <v>354</v>
      </c>
      <c r="F24" s="400">
        <v>-1000</v>
      </c>
      <c r="G24" s="437">
        <v>25053</v>
      </c>
      <c r="H24" s="438">
        <v>25050</v>
      </c>
      <c r="I24" s="408">
        <f>G24-H24</f>
        <v>3</v>
      </c>
      <c r="J24" s="408">
        <f t="shared" si="2"/>
        <v>-3000</v>
      </c>
      <c r="K24" s="408">
        <f t="shared" si="3"/>
        <v>-0.003</v>
      </c>
      <c r="L24" s="437">
        <v>984562</v>
      </c>
      <c r="M24" s="438">
        <v>985104</v>
      </c>
      <c r="N24" s="408">
        <f>L24-M24</f>
        <v>-542</v>
      </c>
      <c r="O24" s="408">
        <f t="shared" si="4"/>
        <v>542000</v>
      </c>
      <c r="P24" s="408">
        <f t="shared" si="5"/>
        <v>0.542</v>
      </c>
      <c r="Q24" s="686"/>
    </row>
    <row r="25" spans="1:17" ht="22.5" customHeight="1">
      <c r="A25" s="324">
        <v>16</v>
      </c>
      <c r="B25" s="388" t="s">
        <v>17</v>
      </c>
      <c r="C25" s="389">
        <v>5128460</v>
      </c>
      <c r="D25" s="149" t="s">
        <v>12</v>
      </c>
      <c r="E25" s="113" t="s">
        <v>354</v>
      </c>
      <c r="F25" s="400">
        <v>-1000</v>
      </c>
      <c r="G25" s="437">
        <v>24939</v>
      </c>
      <c r="H25" s="438">
        <v>24931</v>
      </c>
      <c r="I25" s="408">
        <f>G25-H25</f>
        <v>8</v>
      </c>
      <c r="J25" s="408">
        <f>$F25*I25</f>
        <v>-8000</v>
      </c>
      <c r="K25" s="408">
        <f>J25/1000000</f>
        <v>-0.008</v>
      </c>
      <c r="L25" s="437">
        <v>998283</v>
      </c>
      <c r="M25" s="438">
        <v>999413</v>
      </c>
      <c r="N25" s="408">
        <f>L25-M25</f>
        <v>-1130</v>
      </c>
      <c r="O25" s="408">
        <f>$F25*N25</f>
        <v>1130000</v>
      </c>
      <c r="P25" s="408">
        <f>O25/1000000</f>
        <v>1.13</v>
      </c>
      <c r="Q25" s="686"/>
    </row>
    <row r="26" spans="1:17" ht="22.5" customHeight="1">
      <c r="A26" s="324"/>
      <c r="B26" s="353" t="s">
        <v>170</v>
      </c>
      <c r="C26" s="389"/>
      <c r="D26" s="102"/>
      <c r="E26" s="102"/>
      <c r="F26" s="400"/>
      <c r="G26" s="610"/>
      <c r="H26" s="609"/>
      <c r="I26" s="408"/>
      <c r="J26" s="408"/>
      <c r="K26" s="408"/>
      <c r="L26" s="409"/>
      <c r="M26" s="408"/>
      <c r="N26" s="408"/>
      <c r="O26" s="408"/>
      <c r="P26" s="408"/>
      <c r="Q26" s="397"/>
    </row>
    <row r="27" spans="1:17" ht="22.5" customHeight="1">
      <c r="A27" s="324">
        <v>17</v>
      </c>
      <c r="B27" s="388" t="s">
        <v>15</v>
      </c>
      <c r="C27" s="389">
        <v>4864977</v>
      </c>
      <c r="D27" s="149" t="s">
        <v>12</v>
      </c>
      <c r="E27" s="113" t="s">
        <v>354</v>
      </c>
      <c r="F27" s="400">
        <v>-1000</v>
      </c>
      <c r="G27" s="440">
        <v>1115</v>
      </c>
      <c r="H27" s="441">
        <v>1081</v>
      </c>
      <c r="I27" s="405">
        <f>G27-H27</f>
        <v>34</v>
      </c>
      <c r="J27" s="405">
        <f t="shared" si="2"/>
        <v>-34000</v>
      </c>
      <c r="K27" s="405">
        <f t="shared" si="3"/>
        <v>-0.034</v>
      </c>
      <c r="L27" s="440">
        <v>998314</v>
      </c>
      <c r="M27" s="441">
        <v>999318</v>
      </c>
      <c r="N27" s="405">
        <f>L27-M27</f>
        <v>-1004</v>
      </c>
      <c r="O27" s="405">
        <f t="shared" si="4"/>
        <v>1004000</v>
      </c>
      <c r="P27" s="405">
        <f t="shared" si="5"/>
        <v>1.004</v>
      </c>
      <c r="Q27" s="726"/>
    </row>
    <row r="28" spans="1:17" ht="22.5" customHeight="1">
      <c r="A28" s="324">
        <v>18</v>
      </c>
      <c r="B28" s="388" t="s">
        <v>16</v>
      </c>
      <c r="C28" s="389">
        <v>4864970</v>
      </c>
      <c r="D28" s="149" t="s">
        <v>12</v>
      </c>
      <c r="E28" s="113" t="s">
        <v>354</v>
      </c>
      <c r="F28" s="400">
        <v>-1000</v>
      </c>
      <c r="G28" s="437">
        <v>5677</v>
      </c>
      <c r="H28" s="438">
        <v>5356</v>
      </c>
      <c r="I28" s="408">
        <f>G28-H28</f>
        <v>321</v>
      </c>
      <c r="J28" s="408">
        <f t="shared" si="2"/>
        <v>-321000</v>
      </c>
      <c r="K28" s="408">
        <f t="shared" si="3"/>
        <v>-0.321</v>
      </c>
      <c r="L28" s="437">
        <v>998268</v>
      </c>
      <c r="M28" s="438">
        <v>1000135</v>
      </c>
      <c r="N28" s="408">
        <f>L28-M28</f>
        <v>-1867</v>
      </c>
      <c r="O28" s="408">
        <f t="shared" si="4"/>
        <v>1867000</v>
      </c>
      <c r="P28" s="408">
        <f t="shared" si="5"/>
        <v>1.867</v>
      </c>
      <c r="Q28" s="397"/>
    </row>
    <row r="29" spans="1:17" ht="22.5" customHeight="1">
      <c r="A29" s="324">
        <v>19</v>
      </c>
      <c r="B29" s="388" t="s">
        <v>17</v>
      </c>
      <c r="C29" s="389">
        <v>4864971</v>
      </c>
      <c r="D29" s="149" t="s">
        <v>12</v>
      </c>
      <c r="E29" s="113" t="s">
        <v>354</v>
      </c>
      <c r="F29" s="400">
        <v>-1000</v>
      </c>
      <c r="G29" s="437">
        <v>22257</v>
      </c>
      <c r="H29" s="438">
        <v>22228</v>
      </c>
      <c r="I29" s="408">
        <f>G29-H29</f>
        <v>29</v>
      </c>
      <c r="J29" s="408">
        <f t="shared" si="2"/>
        <v>-29000</v>
      </c>
      <c r="K29" s="408">
        <f t="shared" si="3"/>
        <v>-0.029</v>
      </c>
      <c r="L29" s="437">
        <v>4752</v>
      </c>
      <c r="M29" s="438">
        <v>6045</v>
      </c>
      <c r="N29" s="408">
        <f>L29-M29</f>
        <v>-1293</v>
      </c>
      <c r="O29" s="408">
        <f t="shared" si="4"/>
        <v>1293000</v>
      </c>
      <c r="P29" s="408">
        <f t="shared" si="5"/>
        <v>1.293</v>
      </c>
      <c r="Q29" s="397"/>
    </row>
    <row r="30" spans="1:17" ht="22.5" customHeight="1">
      <c r="A30" s="324">
        <v>20</v>
      </c>
      <c r="B30" s="355" t="s">
        <v>168</v>
      </c>
      <c r="C30" s="389">
        <v>4864995</v>
      </c>
      <c r="D30" s="102" t="s">
        <v>12</v>
      </c>
      <c r="E30" s="113" t="s">
        <v>354</v>
      </c>
      <c r="F30" s="400">
        <v>-1000</v>
      </c>
      <c r="G30" s="437">
        <v>2885</v>
      </c>
      <c r="H30" s="438">
        <v>2384</v>
      </c>
      <c r="I30" s="408">
        <f>G30-H30</f>
        <v>501</v>
      </c>
      <c r="J30" s="408">
        <f t="shared" si="2"/>
        <v>-501000</v>
      </c>
      <c r="K30" s="408">
        <f t="shared" si="3"/>
        <v>-0.501</v>
      </c>
      <c r="L30" s="437">
        <v>998849</v>
      </c>
      <c r="M30" s="438">
        <v>999782</v>
      </c>
      <c r="N30" s="408">
        <f>L30-M30</f>
        <v>-933</v>
      </c>
      <c r="O30" s="408">
        <f t="shared" si="4"/>
        <v>933000</v>
      </c>
      <c r="P30" s="408">
        <f t="shared" si="5"/>
        <v>0.933</v>
      </c>
      <c r="Q30" s="749"/>
    </row>
    <row r="31" spans="1:17" ht="22.5" customHeight="1">
      <c r="A31" s="324"/>
      <c r="B31" s="390" t="s">
        <v>171</v>
      </c>
      <c r="C31" s="389"/>
      <c r="D31" s="149"/>
      <c r="E31" s="149"/>
      <c r="F31" s="400"/>
      <c r="G31" s="610"/>
      <c r="H31" s="609"/>
      <c r="I31" s="408"/>
      <c r="J31" s="408"/>
      <c r="K31" s="408"/>
      <c r="L31" s="409"/>
      <c r="M31" s="408"/>
      <c r="N31" s="408"/>
      <c r="O31" s="408"/>
      <c r="P31" s="408"/>
      <c r="Q31" s="397"/>
    </row>
    <row r="32" spans="1:17" ht="22.5" customHeight="1">
      <c r="A32" s="324"/>
      <c r="B32" s="390" t="s">
        <v>41</v>
      </c>
      <c r="C32" s="389"/>
      <c r="D32" s="149"/>
      <c r="E32" s="149"/>
      <c r="F32" s="400"/>
      <c r="G32" s="610"/>
      <c r="H32" s="609"/>
      <c r="I32" s="408"/>
      <c r="J32" s="408"/>
      <c r="K32" s="408"/>
      <c r="L32" s="409"/>
      <c r="M32" s="408"/>
      <c r="N32" s="408"/>
      <c r="O32" s="408"/>
      <c r="P32" s="408"/>
      <c r="Q32" s="397"/>
    </row>
    <row r="33" spans="1:17" ht="22.5" customHeight="1">
      <c r="A33" s="324">
        <v>21</v>
      </c>
      <c r="B33" s="388" t="s">
        <v>172</v>
      </c>
      <c r="C33" s="389">
        <v>4864955</v>
      </c>
      <c r="D33" s="149" t="s">
        <v>12</v>
      </c>
      <c r="E33" s="113" t="s">
        <v>354</v>
      </c>
      <c r="F33" s="400">
        <v>1000</v>
      </c>
      <c r="G33" s="437">
        <v>10527</v>
      </c>
      <c r="H33" s="438">
        <v>10527</v>
      </c>
      <c r="I33" s="408">
        <f>G33-H33</f>
        <v>0</v>
      </c>
      <c r="J33" s="408">
        <f t="shared" si="2"/>
        <v>0</v>
      </c>
      <c r="K33" s="408">
        <f t="shared" si="3"/>
        <v>0</v>
      </c>
      <c r="L33" s="437">
        <v>7405</v>
      </c>
      <c r="M33" s="438">
        <v>7221</v>
      </c>
      <c r="N33" s="408">
        <f>L33-M33</f>
        <v>184</v>
      </c>
      <c r="O33" s="408">
        <f t="shared" si="4"/>
        <v>184000</v>
      </c>
      <c r="P33" s="408">
        <f t="shared" si="5"/>
        <v>0.184</v>
      </c>
      <c r="Q33" s="397"/>
    </row>
    <row r="34" spans="1:17" ht="22.5" customHeight="1">
      <c r="A34" s="324"/>
      <c r="B34" s="353" t="s">
        <v>173</v>
      </c>
      <c r="C34" s="389"/>
      <c r="D34" s="102"/>
      <c r="E34" s="102"/>
      <c r="F34" s="400"/>
      <c r="G34" s="610"/>
      <c r="H34" s="609"/>
      <c r="I34" s="408"/>
      <c r="J34" s="408"/>
      <c r="K34" s="408"/>
      <c r="L34" s="409"/>
      <c r="M34" s="408"/>
      <c r="N34" s="408"/>
      <c r="O34" s="408"/>
      <c r="P34" s="408"/>
      <c r="Q34" s="397"/>
    </row>
    <row r="35" spans="1:17" ht="22.5" customHeight="1">
      <c r="A35" s="324">
        <v>22</v>
      </c>
      <c r="B35" s="355" t="s">
        <v>15</v>
      </c>
      <c r="C35" s="389">
        <v>5100231</v>
      </c>
      <c r="D35" s="102" t="s">
        <v>12</v>
      </c>
      <c r="E35" s="113" t="s">
        <v>354</v>
      </c>
      <c r="F35" s="400">
        <v>-1000</v>
      </c>
      <c r="G35" s="437">
        <v>999124</v>
      </c>
      <c r="H35" s="438">
        <v>999174</v>
      </c>
      <c r="I35" s="408">
        <f>G35-H35</f>
        <v>-50</v>
      </c>
      <c r="J35" s="408">
        <f>$F35*I35</f>
        <v>50000</v>
      </c>
      <c r="K35" s="408">
        <f>J35/1000000</f>
        <v>0.05</v>
      </c>
      <c r="L35" s="437">
        <v>995255</v>
      </c>
      <c r="M35" s="438">
        <v>998488</v>
      </c>
      <c r="N35" s="408">
        <f>L35-M35</f>
        <v>-3233</v>
      </c>
      <c r="O35" s="408">
        <f>$F35*N35</f>
        <v>3233000</v>
      </c>
      <c r="P35" s="408">
        <f>O35/1000000</f>
        <v>3.233</v>
      </c>
      <c r="Q35" s="397"/>
    </row>
    <row r="36" spans="1:17" ht="22.5" customHeight="1">
      <c r="A36" s="324">
        <v>23</v>
      </c>
      <c r="B36" s="388" t="s">
        <v>16</v>
      </c>
      <c r="C36" s="389">
        <v>4864909</v>
      </c>
      <c r="D36" s="149" t="s">
        <v>12</v>
      </c>
      <c r="E36" s="113" t="s">
        <v>354</v>
      </c>
      <c r="F36" s="400">
        <v>-1000</v>
      </c>
      <c r="G36" s="437">
        <v>953326</v>
      </c>
      <c r="H36" s="438">
        <v>953334</v>
      </c>
      <c r="I36" s="408">
        <f>G36-H36</f>
        <v>-8</v>
      </c>
      <c r="J36" s="408">
        <f t="shared" si="2"/>
        <v>8000</v>
      </c>
      <c r="K36" s="408">
        <f t="shared" si="3"/>
        <v>0.008</v>
      </c>
      <c r="L36" s="437">
        <v>852275</v>
      </c>
      <c r="M36" s="438">
        <v>854844</v>
      </c>
      <c r="N36" s="408">
        <f>L36-M36</f>
        <v>-2569</v>
      </c>
      <c r="O36" s="408">
        <f t="shared" si="4"/>
        <v>2569000</v>
      </c>
      <c r="P36" s="408">
        <f t="shared" si="5"/>
        <v>2.569</v>
      </c>
      <c r="Q36" s="397"/>
    </row>
    <row r="37" spans="1:17" ht="22.5" customHeight="1">
      <c r="A37" s="324"/>
      <c r="B37" s="390" t="s">
        <v>174</v>
      </c>
      <c r="C37" s="389"/>
      <c r="D37" s="149"/>
      <c r="E37" s="149"/>
      <c r="F37" s="398"/>
      <c r="G37" s="610"/>
      <c r="H37" s="609"/>
      <c r="I37" s="408"/>
      <c r="J37" s="408"/>
      <c r="K37" s="408"/>
      <c r="L37" s="409"/>
      <c r="M37" s="408"/>
      <c r="N37" s="408"/>
      <c r="O37" s="408"/>
      <c r="P37" s="408"/>
      <c r="Q37" s="397"/>
    </row>
    <row r="38" spans="1:17" ht="22.5" customHeight="1">
      <c r="A38" s="324">
        <v>24</v>
      </c>
      <c r="B38" s="388" t="s">
        <v>130</v>
      </c>
      <c r="C38" s="389">
        <v>4864964</v>
      </c>
      <c r="D38" s="149" t="s">
        <v>12</v>
      </c>
      <c r="E38" s="113" t="s">
        <v>354</v>
      </c>
      <c r="F38" s="400">
        <v>-1000</v>
      </c>
      <c r="G38" s="437">
        <v>999418</v>
      </c>
      <c r="H38" s="438">
        <v>999351</v>
      </c>
      <c r="I38" s="408">
        <f aca="true" t="shared" si="6" ref="I38:I44">G38-H38</f>
        <v>67</v>
      </c>
      <c r="J38" s="408">
        <f t="shared" si="2"/>
        <v>-67000</v>
      </c>
      <c r="K38" s="408">
        <f t="shared" si="3"/>
        <v>-0.067</v>
      </c>
      <c r="L38" s="437">
        <v>969788</v>
      </c>
      <c r="M38" s="438">
        <v>970941</v>
      </c>
      <c r="N38" s="408">
        <f aca="true" t="shared" si="7" ref="N38:N44">L38-M38</f>
        <v>-1153</v>
      </c>
      <c r="O38" s="408">
        <f t="shared" si="4"/>
        <v>1153000</v>
      </c>
      <c r="P38" s="408">
        <f t="shared" si="5"/>
        <v>1.153</v>
      </c>
      <c r="Q38" s="397"/>
    </row>
    <row r="39" spans="1:17" ht="22.5" customHeight="1">
      <c r="A39" s="324">
        <v>25</v>
      </c>
      <c r="B39" s="388" t="s">
        <v>131</v>
      </c>
      <c r="C39" s="389">
        <v>4864965</v>
      </c>
      <c r="D39" s="149" t="s">
        <v>12</v>
      </c>
      <c r="E39" s="113" t="s">
        <v>354</v>
      </c>
      <c r="F39" s="400">
        <v>-1000</v>
      </c>
      <c r="G39" s="437">
        <v>995338</v>
      </c>
      <c r="H39" s="438">
        <v>995263</v>
      </c>
      <c r="I39" s="408">
        <f t="shared" si="6"/>
        <v>75</v>
      </c>
      <c r="J39" s="408">
        <f t="shared" si="2"/>
        <v>-75000</v>
      </c>
      <c r="K39" s="408">
        <f t="shared" si="3"/>
        <v>-0.075</v>
      </c>
      <c r="L39" s="437">
        <v>951260</v>
      </c>
      <c r="M39" s="438">
        <v>953883</v>
      </c>
      <c r="N39" s="408">
        <f t="shared" si="7"/>
        <v>-2623</v>
      </c>
      <c r="O39" s="408">
        <f t="shared" si="4"/>
        <v>2623000</v>
      </c>
      <c r="P39" s="408">
        <f t="shared" si="5"/>
        <v>2.623</v>
      </c>
      <c r="Q39" s="397"/>
    </row>
    <row r="40" spans="1:17" ht="22.5" customHeight="1">
      <c r="A40" s="324">
        <v>26</v>
      </c>
      <c r="B40" s="388" t="s">
        <v>175</v>
      </c>
      <c r="C40" s="389">
        <v>4864890</v>
      </c>
      <c r="D40" s="149" t="s">
        <v>12</v>
      </c>
      <c r="E40" s="113" t="s">
        <v>354</v>
      </c>
      <c r="F40" s="400">
        <v>-1000</v>
      </c>
      <c r="G40" s="437">
        <v>995596</v>
      </c>
      <c r="H40" s="438">
        <v>995596</v>
      </c>
      <c r="I40" s="408">
        <f t="shared" si="6"/>
        <v>0</v>
      </c>
      <c r="J40" s="408">
        <f t="shared" si="2"/>
        <v>0</v>
      </c>
      <c r="K40" s="408">
        <f t="shared" si="3"/>
        <v>0</v>
      </c>
      <c r="L40" s="437">
        <v>956880</v>
      </c>
      <c r="M40" s="438">
        <v>956880</v>
      </c>
      <c r="N40" s="408">
        <f t="shared" si="7"/>
        <v>0</v>
      </c>
      <c r="O40" s="408">
        <f t="shared" si="4"/>
        <v>0</v>
      </c>
      <c r="P40" s="408">
        <f t="shared" si="5"/>
        <v>0</v>
      </c>
      <c r="Q40" s="397"/>
    </row>
    <row r="41" spans="1:17" ht="22.5" customHeight="1">
      <c r="A41" s="324">
        <v>27</v>
      </c>
      <c r="B41" s="355" t="s">
        <v>176</v>
      </c>
      <c r="C41" s="389">
        <v>4864933</v>
      </c>
      <c r="D41" s="102" t="s">
        <v>12</v>
      </c>
      <c r="E41" s="113" t="s">
        <v>354</v>
      </c>
      <c r="F41" s="400">
        <v>-1000</v>
      </c>
      <c r="G41" s="440">
        <v>8165</v>
      </c>
      <c r="H41" s="441">
        <v>8198</v>
      </c>
      <c r="I41" s="405">
        <f t="shared" si="6"/>
        <v>-33</v>
      </c>
      <c r="J41" s="405">
        <f t="shared" si="2"/>
        <v>33000</v>
      </c>
      <c r="K41" s="405">
        <f t="shared" si="3"/>
        <v>0.033</v>
      </c>
      <c r="L41" s="440">
        <v>39818</v>
      </c>
      <c r="M41" s="441">
        <v>40584</v>
      </c>
      <c r="N41" s="405">
        <f t="shared" si="7"/>
        <v>-766</v>
      </c>
      <c r="O41" s="405">
        <f t="shared" si="4"/>
        <v>766000</v>
      </c>
      <c r="P41" s="405">
        <f t="shared" si="5"/>
        <v>0.766</v>
      </c>
      <c r="Q41" s="397"/>
    </row>
    <row r="42" spans="1:17" ht="22.5" customHeight="1">
      <c r="A42" s="324">
        <v>28</v>
      </c>
      <c r="B42" s="388" t="s">
        <v>177</v>
      </c>
      <c r="C42" s="389">
        <v>4864906</v>
      </c>
      <c r="D42" s="149" t="s">
        <v>12</v>
      </c>
      <c r="E42" s="113" t="s">
        <v>354</v>
      </c>
      <c r="F42" s="400">
        <v>-1000</v>
      </c>
      <c r="G42" s="437">
        <v>998404</v>
      </c>
      <c r="H42" s="438">
        <v>998404</v>
      </c>
      <c r="I42" s="408">
        <f t="shared" si="6"/>
        <v>0</v>
      </c>
      <c r="J42" s="408">
        <f t="shared" si="2"/>
        <v>0</v>
      </c>
      <c r="K42" s="408">
        <f t="shared" si="3"/>
        <v>0</v>
      </c>
      <c r="L42" s="437">
        <v>889678</v>
      </c>
      <c r="M42" s="438">
        <v>889678</v>
      </c>
      <c r="N42" s="408">
        <f t="shared" si="7"/>
        <v>0</v>
      </c>
      <c r="O42" s="408">
        <f t="shared" si="4"/>
        <v>0</v>
      </c>
      <c r="P42" s="408">
        <f t="shared" si="5"/>
        <v>0</v>
      </c>
      <c r="Q42" s="397"/>
    </row>
    <row r="43" spans="1:17" ht="22.5" customHeight="1">
      <c r="A43" s="324"/>
      <c r="B43" s="388" t="s">
        <v>177</v>
      </c>
      <c r="C43" s="389">
        <v>4864904</v>
      </c>
      <c r="D43" s="149" t="s">
        <v>12</v>
      </c>
      <c r="E43" s="113" t="s">
        <v>354</v>
      </c>
      <c r="F43" s="400">
        <v>-1000</v>
      </c>
      <c r="G43" s="440">
        <v>9</v>
      </c>
      <c r="H43" s="441">
        <v>0</v>
      </c>
      <c r="I43" s="405">
        <f>G43-H43</f>
        <v>9</v>
      </c>
      <c r="J43" s="405">
        <f>$F43*I43</f>
        <v>-9000</v>
      </c>
      <c r="K43" s="405">
        <f>J43/1000000</f>
        <v>-0.009</v>
      </c>
      <c r="L43" s="440">
        <v>999563</v>
      </c>
      <c r="M43" s="441">
        <v>1000000</v>
      </c>
      <c r="N43" s="405">
        <f>L43-M43</f>
        <v>-437</v>
      </c>
      <c r="O43" s="405">
        <f>$F43*N43</f>
        <v>437000</v>
      </c>
      <c r="P43" s="405">
        <f>O43/1000000</f>
        <v>0.437</v>
      </c>
      <c r="Q43" s="397" t="s">
        <v>423</v>
      </c>
    </row>
    <row r="44" spans="1:17" ht="22.5" customHeight="1" thickBot="1">
      <c r="A44" s="324">
        <v>29</v>
      </c>
      <c r="B44" s="388" t="s">
        <v>178</v>
      </c>
      <c r="C44" s="389">
        <v>4864907</v>
      </c>
      <c r="D44" s="149" t="s">
        <v>12</v>
      </c>
      <c r="E44" s="113" t="s">
        <v>354</v>
      </c>
      <c r="F44" s="571">
        <v>-1000</v>
      </c>
      <c r="G44" s="437">
        <v>997071</v>
      </c>
      <c r="H44" s="438">
        <v>997065</v>
      </c>
      <c r="I44" s="408">
        <f t="shared" si="6"/>
        <v>6</v>
      </c>
      <c r="J44" s="408">
        <f t="shared" si="2"/>
        <v>-6000</v>
      </c>
      <c r="K44" s="408">
        <f t="shared" si="3"/>
        <v>-0.006</v>
      </c>
      <c r="L44" s="437">
        <v>868068</v>
      </c>
      <c r="M44" s="438">
        <v>868679</v>
      </c>
      <c r="N44" s="408">
        <f t="shared" si="7"/>
        <v>-611</v>
      </c>
      <c r="O44" s="408">
        <f t="shared" si="4"/>
        <v>611000</v>
      </c>
      <c r="P44" s="408">
        <f t="shared" si="5"/>
        <v>0.611</v>
      </c>
      <c r="Q44" s="397"/>
    </row>
    <row r="45" spans="1:17" ht="18" customHeight="1" thickTop="1">
      <c r="A45" s="352"/>
      <c r="B45" s="391"/>
      <c r="C45" s="392"/>
      <c r="D45" s="309"/>
      <c r="E45" s="310"/>
      <c r="F45" s="400"/>
      <c r="G45" s="611"/>
      <c r="H45" s="612"/>
      <c r="I45" s="414"/>
      <c r="J45" s="414"/>
      <c r="K45" s="414"/>
      <c r="L45" s="414"/>
      <c r="M45" s="415"/>
      <c r="N45" s="414"/>
      <c r="O45" s="414"/>
      <c r="P45" s="414"/>
      <c r="Q45" s="25"/>
    </row>
    <row r="46" spans="1:17" ht="18" customHeight="1" thickBot="1">
      <c r="A46" s="525" t="s">
        <v>343</v>
      </c>
      <c r="B46" s="393"/>
      <c r="C46" s="394"/>
      <c r="D46" s="311"/>
      <c r="E46" s="312"/>
      <c r="F46" s="400"/>
      <c r="G46" s="613"/>
      <c r="H46" s="614"/>
      <c r="I46" s="418"/>
      <c r="J46" s="418"/>
      <c r="K46" s="418"/>
      <c r="L46" s="418"/>
      <c r="M46" s="419"/>
      <c r="N46" s="418"/>
      <c r="O46" s="418"/>
      <c r="P46" s="534" t="str">
        <f>NDPL!$Q$1</f>
        <v>JUNE-2014</v>
      </c>
      <c r="Q46" s="534"/>
    </row>
    <row r="47" spans="1:17" ht="21" customHeight="1" thickTop="1">
      <c r="A47" s="350"/>
      <c r="B47" s="353" t="s">
        <v>179</v>
      </c>
      <c r="C47" s="389"/>
      <c r="D47" s="102"/>
      <c r="E47" s="102"/>
      <c r="F47" s="572"/>
      <c r="G47" s="610"/>
      <c r="H47" s="609"/>
      <c r="I47" s="408"/>
      <c r="J47" s="408"/>
      <c r="K47" s="408"/>
      <c r="L47" s="409"/>
      <c r="M47" s="408"/>
      <c r="N47" s="408"/>
      <c r="O47" s="408"/>
      <c r="P47" s="408"/>
      <c r="Q47" s="178"/>
    </row>
    <row r="48" spans="1:17" ht="21" customHeight="1">
      <c r="A48" s="324">
        <v>30</v>
      </c>
      <c r="B48" s="388" t="s">
        <v>15</v>
      </c>
      <c r="C48" s="389">
        <v>4864988</v>
      </c>
      <c r="D48" s="149" t="s">
        <v>12</v>
      </c>
      <c r="E48" s="113" t="s">
        <v>354</v>
      </c>
      <c r="F48" s="400">
        <v>-1000</v>
      </c>
      <c r="G48" s="437">
        <v>996126</v>
      </c>
      <c r="H48" s="438">
        <v>995622</v>
      </c>
      <c r="I48" s="408">
        <f>G48-H48</f>
        <v>504</v>
      </c>
      <c r="J48" s="408">
        <f t="shared" si="2"/>
        <v>-504000</v>
      </c>
      <c r="K48" s="408">
        <f t="shared" si="3"/>
        <v>-0.504</v>
      </c>
      <c r="L48" s="437">
        <v>972595</v>
      </c>
      <c r="M48" s="438">
        <v>972456</v>
      </c>
      <c r="N48" s="408">
        <f>L48-M48</f>
        <v>139</v>
      </c>
      <c r="O48" s="408">
        <f t="shared" si="4"/>
        <v>-139000</v>
      </c>
      <c r="P48" s="408">
        <f t="shared" si="5"/>
        <v>-0.139</v>
      </c>
      <c r="Q48" s="178"/>
    </row>
    <row r="49" spans="1:17" ht="21" customHeight="1">
      <c r="A49" s="324">
        <v>31</v>
      </c>
      <c r="B49" s="388" t="s">
        <v>16</v>
      </c>
      <c r="C49" s="389">
        <v>4864989</v>
      </c>
      <c r="D49" s="149" t="s">
        <v>12</v>
      </c>
      <c r="E49" s="113" t="s">
        <v>354</v>
      </c>
      <c r="F49" s="400">
        <v>-1000</v>
      </c>
      <c r="G49" s="437">
        <v>997685</v>
      </c>
      <c r="H49" s="438">
        <v>997457</v>
      </c>
      <c r="I49" s="408">
        <f>G49-H49</f>
        <v>228</v>
      </c>
      <c r="J49" s="408">
        <f t="shared" si="2"/>
        <v>-228000</v>
      </c>
      <c r="K49" s="408">
        <f t="shared" si="3"/>
        <v>-0.228</v>
      </c>
      <c r="L49" s="437">
        <v>989128</v>
      </c>
      <c r="M49" s="438">
        <v>988625</v>
      </c>
      <c r="N49" s="408">
        <f>L49-M49</f>
        <v>503</v>
      </c>
      <c r="O49" s="408">
        <f t="shared" si="4"/>
        <v>-503000</v>
      </c>
      <c r="P49" s="408">
        <f t="shared" si="5"/>
        <v>-0.503</v>
      </c>
      <c r="Q49" s="178"/>
    </row>
    <row r="50" spans="1:17" ht="21" customHeight="1">
      <c r="A50" s="324">
        <v>32</v>
      </c>
      <c r="B50" s="388" t="s">
        <v>17</v>
      </c>
      <c r="C50" s="389">
        <v>4864979</v>
      </c>
      <c r="D50" s="149" t="s">
        <v>12</v>
      </c>
      <c r="E50" s="113" t="s">
        <v>354</v>
      </c>
      <c r="F50" s="400">
        <v>-2000</v>
      </c>
      <c r="G50" s="437">
        <v>997010</v>
      </c>
      <c r="H50" s="438">
        <v>996885</v>
      </c>
      <c r="I50" s="408">
        <f>G50-H50</f>
        <v>125</v>
      </c>
      <c r="J50" s="408">
        <f t="shared" si="2"/>
        <v>-250000</v>
      </c>
      <c r="K50" s="408">
        <f t="shared" si="3"/>
        <v>-0.25</v>
      </c>
      <c r="L50" s="437">
        <v>969930</v>
      </c>
      <c r="M50" s="438">
        <v>970005</v>
      </c>
      <c r="N50" s="408">
        <f>L50-M50</f>
        <v>-75</v>
      </c>
      <c r="O50" s="408">
        <f t="shared" si="4"/>
        <v>150000</v>
      </c>
      <c r="P50" s="408">
        <f t="shared" si="5"/>
        <v>0.15</v>
      </c>
      <c r="Q50" s="573"/>
    </row>
    <row r="51" spans="1:17" ht="21" customHeight="1">
      <c r="A51" s="324"/>
      <c r="B51" s="390" t="s">
        <v>180</v>
      </c>
      <c r="C51" s="389"/>
      <c r="D51" s="149"/>
      <c r="E51" s="149"/>
      <c r="F51" s="400"/>
      <c r="G51" s="610"/>
      <c r="H51" s="609"/>
      <c r="I51" s="408"/>
      <c r="J51" s="408"/>
      <c r="K51" s="408"/>
      <c r="L51" s="409"/>
      <c r="M51" s="408"/>
      <c r="N51" s="408"/>
      <c r="O51" s="408"/>
      <c r="P51" s="408"/>
      <c r="Q51" s="178"/>
    </row>
    <row r="52" spans="1:17" ht="21" customHeight="1">
      <c r="A52" s="324">
        <v>33</v>
      </c>
      <c r="B52" s="388" t="s">
        <v>15</v>
      </c>
      <c r="C52" s="389">
        <v>4864966</v>
      </c>
      <c r="D52" s="149" t="s">
        <v>12</v>
      </c>
      <c r="E52" s="113" t="s">
        <v>354</v>
      </c>
      <c r="F52" s="400">
        <v>-1000</v>
      </c>
      <c r="G52" s="437">
        <v>995000</v>
      </c>
      <c r="H52" s="438">
        <v>994992</v>
      </c>
      <c r="I52" s="408">
        <f>G52-H52</f>
        <v>8</v>
      </c>
      <c r="J52" s="408">
        <f t="shared" si="2"/>
        <v>-8000</v>
      </c>
      <c r="K52" s="408">
        <f t="shared" si="3"/>
        <v>-0.008</v>
      </c>
      <c r="L52" s="437">
        <v>913557</v>
      </c>
      <c r="M52" s="438">
        <v>914349</v>
      </c>
      <c r="N52" s="408">
        <f>L52-M52</f>
        <v>-792</v>
      </c>
      <c r="O52" s="408">
        <f t="shared" si="4"/>
        <v>792000</v>
      </c>
      <c r="P52" s="408">
        <f t="shared" si="5"/>
        <v>0.792</v>
      </c>
      <c r="Q52" s="178"/>
    </row>
    <row r="53" spans="1:17" ht="21" customHeight="1">
      <c r="A53" s="324">
        <v>34</v>
      </c>
      <c r="B53" s="388" t="s">
        <v>16</v>
      </c>
      <c r="C53" s="389">
        <v>4864967</v>
      </c>
      <c r="D53" s="149" t="s">
        <v>12</v>
      </c>
      <c r="E53" s="113" t="s">
        <v>354</v>
      </c>
      <c r="F53" s="400">
        <v>-1000</v>
      </c>
      <c r="G53" s="437">
        <v>995070</v>
      </c>
      <c r="H53" s="438">
        <v>995070</v>
      </c>
      <c r="I53" s="408">
        <f>G53-H53</f>
        <v>0</v>
      </c>
      <c r="J53" s="408">
        <f t="shared" si="2"/>
        <v>0</v>
      </c>
      <c r="K53" s="408">
        <f t="shared" si="3"/>
        <v>0</v>
      </c>
      <c r="L53" s="437">
        <v>927947</v>
      </c>
      <c r="M53" s="438">
        <v>927980</v>
      </c>
      <c r="N53" s="408">
        <f>L53-M53</f>
        <v>-33</v>
      </c>
      <c r="O53" s="408">
        <f t="shared" si="4"/>
        <v>33000</v>
      </c>
      <c r="P53" s="408">
        <f t="shared" si="5"/>
        <v>0.033</v>
      </c>
      <c r="Q53" s="178"/>
    </row>
    <row r="54" spans="1:17" ht="21" customHeight="1">
      <c r="A54" s="324">
        <v>35</v>
      </c>
      <c r="B54" s="388" t="s">
        <v>17</v>
      </c>
      <c r="C54" s="389">
        <v>4865000</v>
      </c>
      <c r="D54" s="149" t="s">
        <v>12</v>
      </c>
      <c r="E54" s="113" t="s">
        <v>354</v>
      </c>
      <c r="F54" s="400">
        <v>-1000</v>
      </c>
      <c r="G54" s="437">
        <v>998575</v>
      </c>
      <c r="H54" s="438">
        <v>998567</v>
      </c>
      <c r="I54" s="408">
        <f>G54-H54</f>
        <v>8</v>
      </c>
      <c r="J54" s="408">
        <f t="shared" si="2"/>
        <v>-8000</v>
      </c>
      <c r="K54" s="408">
        <f t="shared" si="3"/>
        <v>-0.008</v>
      </c>
      <c r="L54" s="437">
        <v>998369</v>
      </c>
      <c r="M54" s="438">
        <v>999134</v>
      </c>
      <c r="N54" s="408">
        <f>L54-M54</f>
        <v>-765</v>
      </c>
      <c r="O54" s="408">
        <f t="shared" si="4"/>
        <v>765000</v>
      </c>
      <c r="P54" s="408">
        <f t="shared" si="5"/>
        <v>0.765</v>
      </c>
      <c r="Q54" s="550"/>
    </row>
    <row r="55" spans="1:17" ht="21" customHeight="1">
      <c r="A55" s="324">
        <v>36</v>
      </c>
      <c r="B55" s="388" t="s">
        <v>168</v>
      </c>
      <c r="C55" s="389">
        <v>5128468</v>
      </c>
      <c r="D55" s="149" t="s">
        <v>12</v>
      </c>
      <c r="E55" s="113" t="s">
        <v>354</v>
      </c>
      <c r="F55" s="400">
        <v>-1000</v>
      </c>
      <c r="G55" s="440">
        <v>989807</v>
      </c>
      <c r="H55" s="347">
        <v>989801</v>
      </c>
      <c r="I55" s="405">
        <f>G55-H55</f>
        <v>6</v>
      </c>
      <c r="J55" s="405">
        <f>$F55*I55</f>
        <v>-6000</v>
      </c>
      <c r="K55" s="405">
        <f>J55/1000000</f>
        <v>-0.006</v>
      </c>
      <c r="L55" s="440">
        <v>994548</v>
      </c>
      <c r="M55" s="347">
        <v>997572</v>
      </c>
      <c r="N55" s="405">
        <f>L55-M55</f>
        <v>-3024</v>
      </c>
      <c r="O55" s="405">
        <f>$F55*N55</f>
        <v>3024000</v>
      </c>
      <c r="P55" s="405">
        <f>O55/1000000</f>
        <v>3.024</v>
      </c>
      <c r="Q55" s="574"/>
    </row>
    <row r="56" spans="1:17" ht="21" customHeight="1">
      <c r="A56" s="324"/>
      <c r="B56" s="390" t="s">
        <v>121</v>
      </c>
      <c r="C56" s="389"/>
      <c r="D56" s="149"/>
      <c r="E56" s="113"/>
      <c r="F56" s="398"/>
      <c r="G56" s="610"/>
      <c r="H56" s="615"/>
      <c r="I56" s="408"/>
      <c r="J56" s="408"/>
      <c r="K56" s="408"/>
      <c r="L56" s="409"/>
      <c r="M56" s="405"/>
      <c r="N56" s="408"/>
      <c r="O56" s="408"/>
      <c r="P56" s="408"/>
      <c r="Q56" s="178"/>
    </row>
    <row r="57" spans="1:17" ht="21" customHeight="1">
      <c r="A57" s="324">
        <v>37</v>
      </c>
      <c r="B57" s="388" t="s">
        <v>376</v>
      </c>
      <c r="C57" s="389">
        <v>4864827</v>
      </c>
      <c r="D57" s="149" t="s">
        <v>12</v>
      </c>
      <c r="E57" s="113" t="s">
        <v>354</v>
      </c>
      <c r="F57" s="398">
        <v>-666.666</v>
      </c>
      <c r="G57" s="437">
        <v>977520</v>
      </c>
      <c r="H57" s="438">
        <v>977676</v>
      </c>
      <c r="I57" s="408">
        <f>G57-H57</f>
        <v>-156</v>
      </c>
      <c r="J57" s="408">
        <f t="shared" si="2"/>
        <v>103999.89600000001</v>
      </c>
      <c r="K57" s="761">
        <f t="shared" si="3"/>
        <v>0.10399989600000001</v>
      </c>
      <c r="L57" s="437">
        <v>981322</v>
      </c>
      <c r="M57" s="438">
        <v>983985</v>
      </c>
      <c r="N57" s="408">
        <f>L57-M57</f>
        <v>-2663</v>
      </c>
      <c r="O57" s="408">
        <f t="shared" si="4"/>
        <v>1775331.5580000002</v>
      </c>
      <c r="P57" s="761">
        <f t="shared" si="5"/>
        <v>1.7753315580000002</v>
      </c>
      <c r="Q57" s="574"/>
    </row>
    <row r="58" spans="1:17" ht="21" customHeight="1">
      <c r="A58" s="324">
        <v>38</v>
      </c>
      <c r="B58" s="388" t="s">
        <v>182</v>
      </c>
      <c r="C58" s="389">
        <v>4864828</v>
      </c>
      <c r="D58" s="149" t="s">
        <v>12</v>
      </c>
      <c r="E58" s="113" t="s">
        <v>354</v>
      </c>
      <c r="F58" s="398">
        <v>-666.666</v>
      </c>
      <c r="G58" s="437">
        <v>975285</v>
      </c>
      <c r="H58" s="438">
        <v>975373</v>
      </c>
      <c r="I58" s="408">
        <f>G58-H58</f>
        <v>-88</v>
      </c>
      <c r="J58" s="408">
        <f t="shared" si="2"/>
        <v>58666.60800000001</v>
      </c>
      <c r="K58" s="761">
        <f t="shared" si="3"/>
        <v>0.05866660800000001</v>
      </c>
      <c r="L58" s="437">
        <v>971016</v>
      </c>
      <c r="M58" s="438">
        <v>971752</v>
      </c>
      <c r="N58" s="408">
        <f>L58-M58</f>
        <v>-736</v>
      </c>
      <c r="O58" s="408">
        <f t="shared" si="4"/>
        <v>490666.17600000004</v>
      </c>
      <c r="P58" s="761">
        <f t="shared" si="5"/>
        <v>0.490666176</v>
      </c>
      <c r="Q58" s="178"/>
    </row>
    <row r="59" spans="1:17" ht="22.5" customHeight="1">
      <c r="A59" s="324"/>
      <c r="B59" s="390" t="s">
        <v>378</v>
      </c>
      <c r="C59" s="389"/>
      <c r="D59" s="149"/>
      <c r="E59" s="113"/>
      <c r="F59" s="398"/>
      <c r="G59" s="610"/>
      <c r="H59" s="615"/>
      <c r="I59" s="408"/>
      <c r="J59" s="408"/>
      <c r="K59" s="408"/>
      <c r="L59" s="412"/>
      <c r="M59" s="405"/>
      <c r="N59" s="408"/>
      <c r="O59" s="408"/>
      <c r="P59" s="408"/>
      <c r="Q59" s="178"/>
    </row>
    <row r="60" spans="1:17" ht="21" customHeight="1">
      <c r="A60" s="324">
        <v>39</v>
      </c>
      <c r="B60" s="388" t="s">
        <v>376</v>
      </c>
      <c r="C60" s="389">
        <v>4865024</v>
      </c>
      <c r="D60" s="149" t="s">
        <v>12</v>
      </c>
      <c r="E60" s="113" t="s">
        <v>354</v>
      </c>
      <c r="F60" s="579">
        <v>-2000</v>
      </c>
      <c r="G60" s="437">
        <v>2287</v>
      </c>
      <c r="H60" s="438">
        <v>2287</v>
      </c>
      <c r="I60" s="408">
        <f>G60-H60</f>
        <v>0</v>
      </c>
      <c r="J60" s="408">
        <f t="shared" si="2"/>
        <v>0</v>
      </c>
      <c r="K60" s="408">
        <f t="shared" si="3"/>
        <v>0</v>
      </c>
      <c r="L60" s="437">
        <v>1679</v>
      </c>
      <c r="M60" s="438">
        <v>1568</v>
      </c>
      <c r="N60" s="408">
        <f>L60-M60</f>
        <v>111</v>
      </c>
      <c r="O60" s="408">
        <f t="shared" si="4"/>
        <v>-222000</v>
      </c>
      <c r="P60" s="408">
        <f t="shared" si="5"/>
        <v>-0.222</v>
      </c>
      <c r="Q60" s="178"/>
    </row>
    <row r="61" spans="1:17" ht="21" customHeight="1">
      <c r="A61" s="324">
        <v>40</v>
      </c>
      <c r="B61" s="388" t="s">
        <v>182</v>
      </c>
      <c r="C61" s="389">
        <v>4864920</v>
      </c>
      <c r="D61" s="149" t="s">
        <v>12</v>
      </c>
      <c r="E61" s="113" t="s">
        <v>354</v>
      </c>
      <c r="F61" s="579">
        <v>-2000</v>
      </c>
      <c r="G61" s="437">
        <v>999289</v>
      </c>
      <c r="H61" s="438">
        <v>999289</v>
      </c>
      <c r="I61" s="408">
        <f>G61-H61</f>
        <v>0</v>
      </c>
      <c r="J61" s="408">
        <f t="shared" si="2"/>
        <v>0</v>
      </c>
      <c r="K61" s="408">
        <f t="shared" si="3"/>
        <v>0</v>
      </c>
      <c r="L61" s="437">
        <v>797</v>
      </c>
      <c r="M61" s="438">
        <v>699</v>
      </c>
      <c r="N61" s="408">
        <f>L61-M61</f>
        <v>98</v>
      </c>
      <c r="O61" s="408">
        <f t="shared" si="4"/>
        <v>-196000</v>
      </c>
      <c r="P61" s="408">
        <f t="shared" si="5"/>
        <v>-0.196</v>
      </c>
      <c r="Q61" s="178"/>
    </row>
    <row r="62" spans="1:17" ht="21" customHeight="1">
      <c r="A62" s="324"/>
      <c r="B62" s="687" t="s">
        <v>384</v>
      </c>
      <c r="C62" s="389"/>
      <c r="D62" s="149"/>
      <c r="E62" s="113"/>
      <c r="F62" s="579"/>
      <c r="G62" s="440"/>
      <c r="H62" s="441"/>
      <c r="I62" s="405"/>
      <c r="J62" s="405"/>
      <c r="K62" s="405"/>
      <c r="L62" s="440"/>
      <c r="M62" s="441"/>
      <c r="N62" s="405"/>
      <c r="O62" s="405"/>
      <c r="P62" s="405"/>
      <c r="Q62" s="178"/>
    </row>
    <row r="63" spans="1:17" ht="21" customHeight="1">
      <c r="A63" s="324">
        <v>41</v>
      </c>
      <c r="B63" s="388" t="s">
        <v>376</v>
      </c>
      <c r="C63" s="389">
        <v>5128414</v>
      </c>
      <c r="D63" s="149" t="s">
        <v>12</v>
      </c>
      <c r="E63" s="113" t="s">
        <v>354</v>
      </c>
      <c r="F63" s="579">
        <v>-1000</v>
      </c>
      <c r="G63" s="440">
        <v>939250</v>
      </c>
      <c r="H63" s="347">
        <v>939204</v>
      </c>
      <c r="I63" s="405">
        <f>G63-H63</f>
        <v>46</v>
      </c>
      <c r="J63" s="405">
        <f t="shared" si="2"/>
        <v>-46000</v>
      </c>
      <c r="K63" s="405">
        <f t="shared" si="3"/>
        <v>-0.046</v>
      </c>
      <c r="L63" s="440">
        <v>992671</v>
      </c>
      <c r="M63" s="347">
        <v>995000</v>
      </c>
      <c r="N63" s="405">
        <f>L63-M63</f>
        <v>-2329</v>
      </c>
      <c r="O63" s="405">
        <f t="shared" si="4"/>
        <v>2329000</v>
      </c>
      <c r="P63" s="405">
        <f t="shared" si="5"/>
        <v>2.329</v>
      </c>
      <c r="Q63" s="178"/>
    </row>
    <row r="64" spans="1:17" ht="21" customHeight="1">
      <c r="A64" s="324">
        <v>42</v>
      </c>
      <c r="B64" s="388" t="s">
        <v>182</v>
      </c>
      <c r="C64" s="389">
        <v>5128416</v>
      </c>
      <c r="D64" s="149" t="s">
        <v>12</v>
      </c>
      <c r="E64" s="113" t="s">
        <v>354</v>
      </c>
      <c r="F64" s="579">
        <v>-1000</v>
      </c>
      <c r="G64" s="440">
        <v>949654</v>
      </c>
      <c r="H64" s="441">
        <v>949660</v>
      </c>
      <c r="I64" s="405">
        <f>G64-H64</f>
        <v>-6</v>
      </c>
      <c r="J64" s="405">
        <f t="shared" si="2"/>
        <v>6000</v>
      </c>
      <c r="K64" s="405">
        <f t="shared" si="3"/>
        <v>0.006</v>
      </c>
      <c r="L64" s="440">
        <v>997003</v>
      </c>
      <c r="M64" s="441">
        <v>995122</v>
      </c>
      <c r="N64" s="405">
        <f>L64-M64</f>
        <v>1881</v>
      </c>
      <c r="O64" s="405">
        <f t="shared" si="4"/>
        <v>-1881000</v>
      </c>
      <c r="P64" s="405">
        <f t="shared" si="5"/>
        <v>-1.881</v>
      </c>
      <c r="Q64" s="178"/>
    </row>
    <row r="65" spans="1:17" ht="21" customHeight="1">
      <c r="A65" s="324"/>
      <c r="B65" s="687" t="s">
        <v>393</v>
      </c>
      <c r="C65" s="389"/>
      <c r="D65" s="149"/>
      <c r="E65" s="113"/>
      <c r="F65" s="579"/>
      <c r="G65" s="440"/>
      <c r="H65" s="441"/>
      <c r="I65" s="405"/>
      <c r="J65" s="405"/>
      <c r="K65" s="405"/>
      <c r="L65" s="440"/>
      <c r="M65" s="441"/>
      <c r="N65" s="405"/>
      <c r="O65" s="405"/>
      <c r="P65" s="405"/>
      <c r="Q65" s="178"/>
    </row>
    <row r="66" spans="1:17" ht="21" customHeight="1">
      <c r="A66" s="324">
        <v>43</v>
      </c>
      <c r="B66" s="388" t="s">
        <v>394</v>
      </c>
      <c r="C66" s="389">
        <v>5100228</v>
      </c>
      <c r="D66" s="149" t="s">
        <v>12</v>
      </c>
      <c r="E66" s="113" t="s">
        <v>354</v>
      </c>
      <c r="F66" s="579">
        <v>800</v>
      </c>
      <c r="G66" s="437">
        <v>993920</v>
      </c>
      <c r="H66" s="438">
        <v>994033</v>
      </c>
      <c r="I66" s="408">
        <f>G66-H66</f>
        <v>-113</v>
      </c>
      <c r="J66" s="408">
        <f t="shared" si="2"/>
        <v>-90400</v>
      </c>
      <c r="K66" s="408">
        <f t="shared" si="3"/>
        <v>-0.0904</v>
      </c>
      <c r="L66" s="437">
        <v>1416</v>
      </c>
      <c r="M66" s="438">
        <v>1447</v>
      </c>
      <c r="N66" s="408">
        <f>L66-M66</f>
        <v>-31</v>
      </c>
      <c r="O66" s="408">
        <f t="shared" si="4"/>
        <v>-24800</v>
      </c>
      <c r="P66" s="408">
        <f t="shared" si="5"/>
        <v>-0.0248</v>
      </c>
      <c r="Q66" s="178"/>
    </row>
    <row r="67" spans="1:17" ht="21" customHeight="1">
      <c r="A67" s="324">
        <v>44</v>
      </c>
      <c r="B67" s="477" t="s">
        <v>395</v>
      </c>
      <c r="C67" s="389">
        <v>5128441</v>
      </c>
      <c r="D67" s="149" t="s">
        <v>12</v>
      </c>
      <c r="E67" s="113" t="s">
        <v>354</v>
      </c>
      <c r="F67" s="579">
        <v>800</v>
      </c>
      <c r="G67" s="437">
        <v>25404</v>
      </c>
      <c r="H67" s="438">
        <v>25228</v>
      </c>
      <c r="I67" s="408">
        <f>G67-H67</f>
        <v>176</v>
      </c>
      <c r="J67" s="408">
        <f t="shared" si="2"/>
        <v>140800</v>
      </c>
      <c r="K67" s="408">
        <f t="shared" si="3"/>
        <v>0.1408</v>
      </c>
      <c r="L67" s="437">
        <v>1394</v>
      </c>
      <c r="M67" s="438">
        <v>1104</v>
      </c>
      <c r="N67" s="408">
        <f>L67-M67</f>
        <v>290</v>
      </c>
      <c r="O67" s="408">
        <f t="shared" si="4"/>
        <v>232000</v>
      </c>
      <c r="P67" s="408">
        <f t="shared" si="5"/>
        <v>0.232</v>
      </c>
      <c r="Q67" s="178"/>
    </row>
    <row r="68" spans="1:17" ht="21" customHeight="1">
      <c r="A68" s="324">
        <v>45</v>
      </c>
      <c r="B68" s="388" t="s">
        <v>370</v>
      </c>
      <c r="C68" s="389">
        <v>5128443</v>
      </c>
      <c r="D68" s="149" t="s">
        <v>12</v>
      </c>
      <c r="E68" s="113" t="s">
        <v>354</v>
      </c>
      <c r="F68" s="579">
        <v>800</v>
      </c>
      <c r="G68" s="437">
        <v>932316</v>
      </c>
      <c r="H68" s="438">
        <v>932415</v>
      </c>
      <c r="I68" s="408">
        <f>G68-H68</f>
        <v>-99</v>
      </c>
      <c r="J68" s="408">
        <f t="shared" si="2"/>
        <v>-79200</v>
      </c>
      <c r="K68" s="408">
        <f t="shared" si="3"/>
        <v>-0.0792</v>
      </c>
      <c r="L68" s="437">
        <v>999651</v>
      </c>
      <c r="M68" s="438">
        <v>999692</v>
      </c>
      <c r="N68" s="408">
        <f>L68-M68</f>
        <v>-41</v>
      </c>
      <c r="O68" s="408">
        <f t="shared" si="4"/>
        <v>-32800</v>
      </c>
      <c r="P68" s="408">
        <f t="shared" si="5"/>
        <v>-0.0328</v>
      </c>
      <c r="Q68" s="178"/>
    </row>
    <row r="69" spans="1:17" ht="21" customHeight="1">
      <c r="A69" s="324">
        <v>46</v>
      </c>
      <c r="B69" s="388" t="s">
        <v>398</v>
      </c>
      <c r="C69" s="389">
        <v>5128407</v>
      </c>
      <c r="D69" s="149" t="s">
        <v>12</v>
      </c>
      <c r="E69" s="113" t="s">
        <v>354</v>
      </c>
      <c r="F69" s="579">
        <v>-2000</v>
      </c>
      <c r="G69" s="437">
        <v>999430</v>
      </c>
      <c r="H69" s="438">
        <v>999423</v>
      </c>
      <c r="I69" s="408">
        <f>G69-H69</f>
        <v>7</v>
      </c>
      <c r="J69" s="408">
        <f t="shared" si="2"/>
        <v>-14000</v>
      </c>
      <c r="K69" s="408">
        <f t="shared" si="3"/>
        <v>-0.014</v>
      </c>
      <c r="L69" s="437">
        <v>999958</v>
      </c>
      <c r="M69" s="438">
        <v>999980</v>
      </c>
      <c r="N69" s="408">
        <f>L69-M69</f>
        <v>-22</v>
      </c>
      <c r="O69" s="408">
        <f t="shared" si="4"/>
        <v>44000</v>
      </c>
      <c r="P69" s="408">
        <f t="shared" si="5"/>
        <v>0.044</v>
      </c>
      <c r="Q69" s="178"/>
    </row>
    <row r="70" spans="1:17" ht="21" customHeight="1">
      <c r="A70" s="324"/>
      <c r="B70" s="353" t="s">
        <v>107</v>
      </c>
      <c r="C70" s="389"/>
      <c r="D70" s="102"/>
      <c r="E70" s="102"/>
      <c r="F70" s="398"/>
      <c r="G70" s="610"/>
      <c r="H70" s="609"/>
      <c r="I70" s="408"/>
      <c r="J70" s="408"/>
      <c r="K70" s="408"/>
      <c r="L70" s="409"/>
      <c r="M70" s="408"/>
      <c r="N70" s="408"/>
      <c r="O70" s="408"/>
      <c r="P70" s="408"/>
      <c r="Q70" s="178"/>
    </row>
    <row r="71" spans="1:17" ht="21" customHeight="1">
      <c r="A71" s="324">
        <v>47</v>
      </c>
      <c r="B71" s="388" t="s">
        <v>118</v>
      </c>
      <c r="C71" s="389">
        <v>4864951</v>
      </c>
      <c r="D71" s="149" t="s">
        <v>12</v>
      </c>
      <c r="E71" s="113" t="s">
        <v>354</v>
      </c>
      <c r="F71" s="400">
        <v>1000</v>
      </c>
      <c r="G71" s="437">
        <v>992428</v>
      </c>
      <c r="H71" s="438">
        <v>992428</v>
      </c>
      <c r="I71" s="408">
        <f>G71-H71</f>
        <v>0</v>
      </c>
      <c r="J71" s="408">
        <f t="shared" si="2"/>
        <v>0</v>
      </c>
      <c r="K71" s="408">
        <f t="shared" si="3"/>
        <v>0</v>
      </c>
      <c r="L71" s="437">
        <v>37666</v>
      </c>
      <c r="M71" s="438">
        <v>37091</v>
      </c>
      <c r="N71" s="408">
        <f>L71-M71</f>
        <v>575</v>
      </c>
      <c r="O71" s="408">
        <f t="shared" si="4"/>
        <v>575000</v>
      </c>
      <c r="P71" s="408">
        <f t="shared" si="5"/>
        <v>0.575</v>
      </c>
      <c r="Q71" s="178"/>
    </row>
    <row r="72" spans="1:17" ht="21" customHeight="1">
      <c r="A72" s="324">
        <v>48</v>
      </c>
      <c r="B72" s="388" t="s">
        <v>119</v>
      </c>
      <c r="C72" s="389">
        <v>4902501</v>
      </c>
      <c r="D72" s="149" t="s">
        <v>12</v>
      </c>
      <c r="E72" s="113" t="s">
        <v>354</v>
      </c>
      <c r="F72" s="400">
        <v>1333.33</v>
      </c>
      <c r="G72" s="437">
        <v>993104</v>
      </c>
      <c r="H72" s="438">
        <v>993104</v>
      </c>
      <c r="I72" s="405">
        <f>G72-H72</f>
        <v>0</v>
      </c>
      <c r="J72" s="405">
        <f t="shared" si="2"/>
        <v>0</v>
      </c>
      <c r="K72" s="405">
        <f t="shared" si="3"/>
        <v>0</v>
      </c>
      <c r="L72" s="437">
        <v>999153</v>
      </c>
      <c r="M72" s="438">
        <v>999340</v>
      </c>
      <c r="N72" s="408">
        <f>L72-M72</f>
        <v>-187</v>
      </c>
      <c r="O72" s="408">
        <f t="shared" si="4"/>
        <v>-249332.71</v>
      </c>
      <c r="P72" s="761">
        <f t="shared" si="5"/>
        <v>-0.24933270999999999</v>
      </c>
      <c r="Q72" s="178"/>
    </row>
    <row r="73" spans="1:17" ht="21" customHeight="1">
      <c r="A73" s="324"/>
      <c r="B73" s="390" t="s">
        <v>181</v>
      </c>
      <c r="C73" s="389"/>
      <c r="D73" s="149"/>
      <c r="E73" s="149"/>
      <c r="F73" s="400"/>
      <c r="G73" s="610"/>
      <c r="H73" s="609"/>
      <c r="I73" s="408"/>
      <c r="J73" s="408"/>
      <c r="K73" s="408"/>
      <c r="L73" s="409"/>
      <c r="M73" s="408"/>
      <c r="N73" s="408"/>
      <c r="O73" s="408"/>
      <c r="P73" s="408"/>
      <c r="Q73" s="178"/>
    </row>
    <row r="74" spans="1:17" ht="21" customHeight="1">
      <c r="A74" s="324">
        <v>49</v>
      </c>
      <c r="B74" s="388" t="s">
        <v>38</v>
      </c>
      <c r="C74" s="389">
        <v>4864990</v>
      </c>
      <c r="D74" s="149" t="s">
        <v>12</v>
      </c>
      <c r="E74" s="113" t="s">
        <v>354</v>
      </c>
      <c r="F74" s="400">
        <v>-1000</v>
      </c>
      <c r="G74" s="437">
        <v>15596</v>
      </c>
      <c r="H74" s="438">
        <v>15441</v>
      </c>
      <c r="I74" s="408">
        <f>G74-H74</f>
        <v>155</v>
      </c>
      <c r="J74" s="408">
        <f t="shared" si="2"/>
        <v>-155000</v>
      </c>
      <c r="K74" s="408">
        <f t="shared" si="3"/>
        <v>-0.155</v>
      </c>
      <c r="L74" s="437">
        <v>974895</v>
      </c>
      <c r="M74" s="438">
        <v>975024</v>
      </c>
      <c r="N74" s="408">
        <f>L74-M74</f>
        <v>-129</v>
      </c>
      <c r="O74" s="408">
        <f t="shared" si="4"/>
        <v>129000</v>
      </c>
      <c r="P74" s="408">
        <f t="shared" si="5"/>
        <v>0.129</v>
      </c>
      <c r="Q74" s="178"/>
    </row>
    <row r="75" spans="1:17" ht="21" customHeight="1">
      <c r="A75" s="324">
        <v>50</v>
      </c>
      <c r="B75" s="388" t="s">
        <v>182</v>
      </c>
      <c r="C75" s="389">
        <v>4864991</v>
      </c>
      <c r="D75" s="149" t="s">
        <v>12</v>
      </c>
      <c r="E75" s="113" t="s">
        <v>354</v>
      </c>
      <c r="F75" s="400">
        <v>-1000</v>
      </c>
      <c r="G75" s="437">
        <v>9736</v>
      </c>
      <c r="H75" s="438">
        <v>9516</v>
      </c>
      <c r="I75" s="408">
        <f>G75-H75</f>
        <v>220</v>
      </c>
      <c r="J75" s="408">
        <f t="shared" si="2"/>
        <v>-220000</v>
      </c>
      <c r="K75" s="408">
        <f t="shared" si="3"/>
        <v>-0.22</v>
      </c>
      <c r="L75" s="437">
        <v>989334</v>
      </c>
      <c r="M75" s="438">
        <v>989668</v>
      </c>
      <c r="N75" s="408">
        <f>L75-M75</f>
        <v>-334</v>
      </c>
      <c r="O75" s="408">
        <f t="shared" si="4"/>
        <v>334000</v>
      </c>
      <c r="P75" s="408">
        <f t="shared" si="5"/>
        <v>0.334</v>
      </c>
      <c r="Q75" s="178"/>
    </row>
    <row r="76" spans="1:17" ht="21" customHeight="1">
      <c r="A76" s="324"/>
      <c r="B76" s="395" t="s">
        <v>28</v>
      </c>
      <c r="C76" s="356"/>
      <c r="D76" s="62"/>
      <c r="E76" s="62"/>
      <c r="F76" s="400"/>
      <c r="G76" s="610"/>
      <c r="H76" s="609"/>
      <c r="I76" s="408"/>
      <c r="J76" s="408"/>
      <c r="K76" s="408"/>
      <c r="L76" s="409"/>
      <c r="M76" s="408"/>
      <c r="N76" s="408"/>
      <c r="O76" s="408"/>
      <c r="P76" s="408"/>
      <c r="Q76" s="178"/>
    </row>
    <row r="77" spans="1:17" ht="21" customHeight="1">
      <c r="A77" s="324">
        <v>51</v>
      </c>
      <c r="B77" s="106" t="s">
        <v>83</v>
      </c>
      <c r="C77" s="356">
        <v>4865092</v>
      </c>
      <c r="D77" s="62" t="s">
        <v>12</v>
      </c>
      <c r="E77" s="113" t="s">
        <v>354</v>
      </c>
      <c r="F77" s="400">
        <v>100</v>
      </c>
      <c r="G77" s="437">
        <v>16851</v>
      </c>
      <c r="H77" s="438">
        <v>16736</v>
      </c>
      <c r="I77" s="408">
        <f>G77-H77</f>
        <v>115</v>
      </c>
      <c r="J77" s="408">
        <f t="shared" si="2"/>
        <v>11500</v>
      </c>
      <c r="K77" s="408">
        <f t="shared" si="3"/>
        <v>0.0115</v>
      </c>
      <c r="L77" s="437">
        <v>15348</v>
      </c>
      <c r="M77" s="438">
        <v>14522</v>
      </c>
      <c r="N77" s="408">
        <f>L77-M77</f>
        <v>826</v>
      </c>
      <c r="O77" s="408">
        <f t="shared" si="4"/>
        <v>82600</v>
      </c>
      <c r="P77" s="408">
        <f t="shared" si="5"/>
        <v>0.0826</v>
      </c>
      <c r="Q77" s="178"/>
    </row>
    <row r="78" spans="1:17" ht="21" customHeight="1">
      <c r="A78" s="324"/>
      <c r="B78" s="390" t="s">
        <v>49</v>
      </c>
      <c r="C78" s="389"/>
      <c r="D78" s="149"/>
      <c r="E78" s="149"/>
      <c r="F78" s="400"/>
      <c r="G78" s="610"/>
      <c r="H78" s="609"/>
      <c r="I78" s="408"/>
      <c r="J78" s="408"/>
      <c r="K78" s="408"/>
      <c r="L78" s="409"/>
      <c r="M78" s="408"/>
      <c r="N78" s="408"/>
      <c r="O78" s="408"/>
      <c r="P78" s="408"/>
      <c r="Q78" s="178"/>
    </row>
    <row r="79" spans="1:17" s="723" customFormat="1" ht="21" customHeight="1">
      <c r="A79" s="324">
        <v>52</v>
      </c>
      <c r="B79" s="388" t="s">
        <v>355</v>
      </c>
      <c r="C79" s="389">
        <v>4864898</v>
      </c>
      <c r="D79" s="149" t="s">
        <v>12</v>
      </c>
      <c r="E79" s="113" t="s">
        <v>354</v>
      </c>
      <c r="F79" s="400">
        <v>100</v>
      </c>
      <c r="G79" s="440">
        <v>11039</v>
      </c>
      <c r="H79" s="441">
        <v>11058</v>
      </c>
      <c r="I79" s="405">
        <f>G79-H79</f>
        <v>-19</v>
      </c>
      <c r="J79" s="405">
        <f t="shared" si="2"/>
        <v>-1900</v>
      </c>
      <c r="K79" s="405">
        <f t="shared" si="3"/>
        <v>-0.0019</v>
      </c>
      <c r="L79" s="440">
        <v>61492</v>
      </c>
      <c r="M79" s="441">
        <v>61504</v>
      </c>
      <c r="N79" s="405">
        <f>L79-M79</f>
        <v>-12</v>
      </c>
      <c r="O79" s="405">
        <f t="shared" si="4"/>
        <v>-1200</v>
      </c>
      <c r="P79" s="405">
        <f t="shared" si="5"/>
        <v>-0.0012</v>
      </c>
      <c r="Q79" s="737"/>
    </row>
    <row r="80" spans="1:17" ht="21" customHeight="1">
      <c r="A80" s="396"/>
      <c r="B80" s="395" t="s">
        <v>316</v>
      </c>
      <c r="C80" s="389"/>
      <c r="D80" s="149"/>
      <c r="E80" s="149"/>
      <c r="F80" s="400"/>
      <c r="G80" s="610"/>
      <c r="H80" s="609"/>
      <c r="I80" s="408"/>
      <c r="J80" s="408"/>
      <c r="K80" s="408"/>
      <c r="L80" s="409"/>
      <c r="M80" s="408"/>
      <c r="N80" s="408"/>
      <c r="O80" s="408"/>
      <c r="P80" s="408"/>
      <c r="Q80" s="178"/>
    </row>
    <row r="81" spans="1:17" ht="21" customHeight="1">
      <c r="A81" s="324">
        <v>53</v>
      </c>
      <c r="B81" s="532" t="s">
        <v>358</v>
      </c>
      <c r="C81" s="389">
        <v>4865174</v>
      </c>
      <c r="D81" s="113" t="s">
        <v>12</v>
      </c>
      <c r="E81" s="113" t="s">
        <v>354</v>
      </c>
      <c r="F81" s="400">
        <v>1000</v>
      </c>
      <c r="G81" s="440">
        <v>0</v>
      </c>
      <c r="H81" s="441">
        <v>0</v>
      </c>
      <c r="I81" s="405">
        <f>G81-H81</f>
        <v>0</v>
      </c>
      <c r="J81" s="405">
        <f t="shared" si="2"/>
        <v>0</v>
      </c>
      <c r="K81" s="405">
        <f t="shared" si="3"/>
        <v>0</v>
      </c>
      <c r="L81" s="440">
        <v>0</v>
      </c>
      <c r="M81" s="441">
        <v>0</v>
      </c>
      <c r="N81" s="405">
        <f>L81-M81</f>
        <v>0</v>
      </c>
      <c r="O81" s="405">
        <f t="shared" si="4"/>
        <v>0</v>
      </c>
      <c r="P81" s="405">
        <f t="shared" si="5"/>
        <v>0</v>
      </c>
      <c r="Q81" s="568"/>
    </row>
    <row r="82" spans="1:17" ht="21" customHeight="1">
      <c r="A82" s="324"/>
      <c r="B82" s="395" t="s">
        <v>37</v>
      </c>
      <c r="C82" s="431"/>
      <c r="D82" s="460"/>
      <c r="E82" s="422"/>
      <c r="F82" s="431"/>
      <c r="G82" s="608"/>
      <c r="H82" s="609"/>
      <c r="I82" s="438"/>
      <c r="J82" s="438"/>
      <c r="K82" s="439"/>
      <c r="L82" s="437"/>
      <c r="M82" s="438"/>
      <c r="N82" s="438"/>
      <c r="O82" s="438"/>
      <c r="P82" s="439"/>
      <c r="Q82" s="178"/>
    </row>
    <row r="83" spans="1:17" ht="21" customHeight="1">
      <c r="A83" s="324">
        <v>54</v>
      </c>
      <c r="B83" s="532" t="s">
        <v>370</v>
      </c>
      <c r="C83" s="431">
        <v>4864961</v>
      </c>
      <c r="D83" s="459" t="s">
        <v>12</v>
      </c>
      <c r="E83" s="422" t="s">
        <v>354</v>
      </c>
      <c r="F83" s="431">
        <v>1000</v>
      </c>
      <c r="G83" s="437">
        <v>944178</v>
      </c>
      <c r="H83" s="438">
        <v>944327</v>
      </c>
      <c r="I83" s="438">
        <f>G83-H83</f>
        <v>-149</v>
      </c>
      <c r="J83" s="438">
        <f>$F83*I83</f>
        <v>-149000</v>
      </c>
      <c r="K83" s="439">
        <f>J83/1000000</f>
        <v>-0.149</v>
      </c>
      <c r="L83" s="437">
        <v>992061</v>
      </c>
      <c r="M83" s="438">
        <v>992396</v>
      </c>
      <c r="N83" s="438">
        <f>L83-M83</f>
        <v>-335</v>
      </c>
      <c r="O83" s="438">
        <f>$F83*N83</f>
        <v>-335000</v>
      </c>
      <c r="P83" s="439">
        <f>O83/1000000</f>
        <v>-0.335</v>
      </c>
      <c r="Q83" s="178"/>
    </row>
    <row r="84" spans="1:17" ht="21" customHeight="1">
      <c r="A84" s="324"/>
      <c r="B84" s="395" t="s">
        <v>193</v>
      </c>
      <c r="C84" s="431"/>
      <c r="D84" s="459"/>
      <c r="E84" s="422"/>
      <c r="F84" s="431"/>
      <c r="G84" s="616"/>
      <c r="H84" s="615"/>
      <c r="I84" s="438"/>
      <c r="J84" s="438"/>
      <c r="K84" s="438"/>
      <c r="L84" s="440"/>
      <c r="M84" s="441"/>
      <c r="N84" s="438"/>
      <c r="O84" s="438"/>
      <c r="P84" s="438"/>
      <c r="Q84" s="178"/>
    </row>
    <row r="85" spans="1:17" ht="21" customHeight="1">
      <c r="A85" s="324">
        <v>55</v>
      </c>
      <c r="B85" s="388" t="s">
        <v>372</v>
      </c>
      <c r="C85" s="431">
        <v>4902555</v>
      </c>
      <c r="D85" s="459" t="s">
        <v>12</v>
      </c>
      <c r="E85" s="422" t="s">
        <v>354</v>
      </c>
      <c r="F85" s="431">
        <v>75</v>
      </c>
      <c r="G85" s="437">
        <v>394</v>
      </c>
      <c r="H85" s="438">
        <v>394</v>
      </c>
      <c r="I85" s="438">
        <f>G85-H85</f>
        <v>0</v>
      </c>
      <c r="J85" s="438">
        <f>$F85*I85</f>
        <v>0</v>
      </c>
      <c r="K85" s="439">
        <f>J85/1000000</f>
        <v>0</v>
      </c>
      <c r="L85" s="437">
        <v>817</v>
      </c>
      <c r="M85" s="438">
        <v>817</v>
      </c>
      <c r="N85" s="438">
        <f>L85-M85</f>
        <v>0</v>
      </c>
      <c r="O85" s="438">
        <f>$F85*N85</f>
        <v>0</v>
      </c>
      <c r="P85" s="439">
        <f>O85/1000000</f>
        <v>0</v>
      </c>
      <c r="Q85" s="550"/>
    </row>
    <row r="86" spans="1:17" ht="21" customHeight="1">
      <c r="A86" s="324">
        <v>56</v>
      </c>
      <c r="B86" s="388" t="s">
        <v>373</v>
      </c>
      <c r="C86" s="431">
        <v>4902587</v>
      </c>
      <c r="D86" s="459" t="s">
        <v>12</v>
      </c>
      <c r="E86" s="422" t="s">
        <v>354</v>
      </c>
      <c r="F86" s="431">
        <v>100</v>
      </c>
      <c r="G86" s="437">
        <v>9914</v>
      </c>
      <c r="H86" s="438">
        <v>9893</v>
      </c>
      <c r="I86" s="438">
        <f>G86-H86</f>
        <v>21</v>
      </c>
      <c r="J86" s="438">
        <f>$F86*I86</f>
        <v>2100</v>
      </c>
      <c r="K86" s="439">
        <f>J86/1000000</f>
        <v>0.0021</v>
      </c>
      <c r="L86" s="437">
        <v>24587</v>
      </c>
      <c r="M86" s="438">
        <v>22576</v>
      </c>
      <c r="N86" s="438">
        <f>L86-M86</f>
        <v>2011</v>
      </c>
      <c r="O86" s="438">
        <f>$F86*N86</f>
        <v>201100</v>
      </c>
      <c r="P86" s="439">
        <f>O86/1000000</f>
        <v>0.2011</v>
      </c>
      <c r="Q86" s="178"/>
    </row>
    <row r="87" spans="1:17" ht="21" customHeight="1" thickBot="1">
      <c r="A87" s="114"/>
      <c r="B87" s="314"/>
      <c r="C87" s="231"/>
      <c r="D87" s="312"/>
      <c r="E87" s="312"/>
      <c r="F87" s="401"/>
      <c r="G87" s="420"/>
      <c r="H87" s="417"/>
      <c r="I87" s="418"/>
      <c r="J87" s="418"/>
      <c r="K87" s="418"/>
      <c r="L87" s="421"/>
      <c r="M87" s="418"/>
      <c r="N87" s="418"/>
      <c r="O87" s="418"/>
      <c r="P87" s="418"/>
      <c r="Q87" s="179"/>
    </row>
    <row r="88" spans="3:16" ht="17.25" thickTop="1">
      <c r="C88" s="91"/>
      <c r="D88" s="91"/>
      <c r="E88" s="91"/>
      <c r="F88" s="402"/>
      <c r="L88" s="18"/>
      <c r="M88" s="18"/>
      <c r="N88" s="18"/>
      <c r="O88" s="18"/>
      <c r="P88" s="18"/>
    </row>
    <row r="89" spans="1:16" ht="28.5" customHeight="1">
      <c r="A89" s="225" t="s">
        <v>320</v>
      </c>
      <c r="C89" s="65"/>
      <c r="D89" s="91"/>
      <c r="E89" s="91"/>
      <c r="F89" s="402"/>
      <c r="K89" s="230">
        <f>SUM(K8:K87)</f>
        <v>-2.8005284959999996</v>
      </c>
      <c r="L89" s="92"/>
      <c r="M89" s="92"/>
      <c r="N89" s="92"/>
      <c r="O89" s="92"/>
      <c r="P89" s="230">
        <f>SUM(P8:P87)</f>
        <v>34.929320844</v>
      </c>
    </row>
    <row r="90" spans="3:16" ht="16.5">
      <c r="C90" s="91"/>
      <c r="D90" s="91"/>
      <c r="E90" s="91"/>
      <c r="F90" s="402"/>
      <c r="L90" s="18"/>
      <c r="M90" s="18"/>
      <c r="N90" s="18"/>
      <c r="O90" s="18"/>
      <c r="P90" s="18"/>
    </row>
    <row r="91" spans="1:17" ht="24" thickBot="1">
      <c r="A91" s="524" t="s">
        <v>199</v>
      </c>
      <c r="C91" s="91"/>
      <c r="D91" s="91"/>
      <c r="E91" s="91"/>
      <c r="F91" s="402"/>
      <c r="G91" s="19"/>
      <c r="H91" s="19"/>
      <c r="I91" s="54" t="s">
        <v>406</v>
      </c>
      <c r="J91" s="19"/>
      <c r="K91" s="19"/>
      <c r="L91" s="21"/>
      <c r="M91" s="21"/>
      <c r="N91" s="54" t="s">
        <v>407</v>
      </c>
      <c r="O91" s="21"/>
      <c r="P91" s="21"/>
      <c r="Q91" s="533" t="str">
        <f>NDPL!$Q$1</f>
        <v>JUNE-2014</v>
      </c>
    </row>
    <row r="92" spans="1:17" ht="39.75" thickBot="1" thickTop="1">
      <c r="A92" s="39" t="s">
        <v>8</v>
      </c>
      <c r="B92" s="36" t="s">
        <v>9</v>
      </c>
      <c r="C92" s="37" t="s">
        <v>1</v>
      </c>
      <c r="D92" s="37" t="s">
        <v>2</v>
      </c>
      <c r="E92" s="37" t="s">
        <v>3</v>
      </c>
      <c r="F92" s="403" t="s">
        <v>10</v>
      </c>
      <c r="G92" s="39" t="str">
        <f>NDPL!G5</f>
        <v>FINAL READING 01/07/2014</v>
      </c>
      <c r="H92" s="37" t="str">
        <f>NDPL!H5</f>
        <v>INTIAL READING 01/06/2014</v>
      </c>
      <c r="I92" s="37" t="s">
        <v>4</v>
      </c>
      <c r="J92" s="37" t="s">
        <v>5</v>
      </c>
      <c r="K92" s="37" t="s">
        <v>6</v>
      </c>
      <c r="L92" s="39" t="str">
        <f>NDPL!G5</f>
        <v>FINAL READING 01/07/2014</v>
      </c>
      <c r="M92" s="37" t="str">
        <f>NDPL!H5</f>
        <v>INTIAL READING 01/06/2014</v>
      </c>
      <c r="N92" s="37" t="s">
        <v>4</v>
      </c>
      <c r="O92" s="37" t="s">
        <v>5</v>
      </c>
      <c r="P92" s="37" t="s">
        <v>6</v>
      </c>
      <c r="Q92" s="38" t="s">
        <v>317</v>
      </c>
    </row>
    <row r="93" spans="3:16" ht="18" thickBot="1" thickTop="1">
      <c r="C93" s="91"/>
      <c r="D93" s="91"/>
      <c r="E93" s="91"/>
      <c r="F93" s="402"/>
      <c r="L93" s="18"/>
      <c r="M93" s="18"/>
      <c r="N93" s="18"/>
      <c r="O93" s="18"/>
      <c r="P93" s="18"/>
    </row>
    <row r="94" spans="1:17" ht="18" customHeight="1" thickTop="1">
      <c r="A94" s="467"/>
      <c r="B94" s="468" t="s">
        <v>183</v>
      </c>
      <c r="C94" s="413"/>
      <c r="D94" s="110"/>
      <c r="E94" s="110"/>
      <c r="F94" s="404"/>
      <c r="G94" s="61"/>
      <c r="H94" s="25"/>
      <c r="I94" s="25"/>
      <c r="J94" s="25"/>
      <c r="K94" s="33"/>
      <c r="L94" s="101"/>
      <c r="M94" s="26"/>
      <c r="N94" s="26"/>
      <c r="O94" s="26"/>
      <c r="P94" s="27"/>
      <c r="Q94" s="177"/>
    </row>
    <row r="95" spans="1:17" ht="18">
      <c r="A95" s="412">
        <v>1</v>
      </c>
      <c r="B95" s="469" t="s">
        <v>184</v>
      </c>
      <c r="C95" s="431">
        <v>4865143</v>
      </c>
      <c r="D95" s="149" t="s">
        <v>12</v>
      </c>
      <c r="E95" s="113" t="s">
        <v>354</v>
      </c>
      <c r="F95" s="405">
        <v>-100</v>
      </c>
      <c r="G95" s="437">
        <v>41539</v>
      </c>
      <c r="H95" s="438">
        <v>39051</v>
      </c>
      <c r="I95" s="378">
        <f>G95-H95</f>
        <v>2488</v>
      </c>
      <c r="J95" s="378">
        <f>$F95*I95</f>
        <v>-248800</v>
      </c>
      <c r="K95" s="378">
        <f aca="true" t="shared" si="8" ref="K95:K143">J95/1000000</f>
        <v>-0.2488</v>
      </c>
      <c r="L95" s="437">
        <v>905753</v>
      </c>
      <c r="M95" s="438">
        <v>902650</v>
      </c>
      <c r="N95" s="378">
        <f>L95-M95</f>
        <v>3103</v>
      </c>
      <c r="O95" s="378">
        <f>$F95*N95</f>
        <v>-310300</v>
      </c>
      <c r="P95" s="378">
        <f aca="true" t="shared" si="9" ref="P95:P143">O95/1000000</f>
        <v>-0.3103</v>
      </c>
      <c r="Q95" s="573"/>
    </row>
    <row r="96" spans="1:17" ht="18" customHeight="1">
      <c r="A96" s="412"/>
      <c r="B96" s="470" t="s">
        <v>43</v>
      </c>
      <c r="C96" s="431"/>
      <c r="D96" s="149"/>
      <c r="E96" s="149"/>
      <c r="F96" s="405"/>
      <c r="G96" s="610"/>
      <c r="H96" s="609"/>
      <c r="I96" s="378"/>
      <c r="J96" s="378"/>
      <c r="K96" s="378"/>
      <c r="L96" s="330"/>
      <c r="M96" s="378"/>
      <c r="N96" s="378"/>
      <c r="O96" s="378"/>
      <c r="P96" s="378"/>
      <c r="Q96" s="397"/>
    </row>
    <row r="97" spans="1:17" ht="18" customHeight="1">
      <c r="A97" s="412"/>
      <c r="B97" s="470" t="s">
        <v>121</v>
      </c>
      <c r="C97" s="431"/>
      <c r="D97" s="149"/>
      <c r="E97" s="149"/>
      <c r="F97" s="405"/>
      <c r="G97" s="610"/>
      <c r="H97" s="609"/>
      <c r="I97" s="378"/>
      <c r="J97" s="378"/>
      <c r="K97" s="378"/>
      <c r="L97" s="330"/>
      <c r="M97" s="378"/>
      <c r="N97" s="378"/>
      <c r="O97" s="378"/>
      <c r="P97" s="378"/>
      <c r="Q97" s="397"/>
    </row>
    <row r="98" spans="1:17" ht="18" customHeight="1">
      <c r="A98" s="412">
        <v>2</v>
      </c>
      <c r="B98" s="469" t="s">
        <v>122</v>
      </c>
      <c r="C98" s="431">
        <v>4865134</v>
      </c>
      <c r="D98" s="149" t="s">
        <v>12</v>
      </c>
      <c r="E98" s="113" t="s">
        <v>354</v>
      </c>
      <c r="F98" s="405">
        <v>-100</v>
      </c>
      <c r="G98" s="437">
        <v>106037</v>
      </c>
      <c r="H98" s="438">
        <v>106321</v>
      </c>
      <c r="I98" s="378">
        <f>G98-H98</f>
        <v>-284</v>
      </c>
      <c r="J98" s="378">
        <f aca="true" t="shared" si="10" ref="J98:J143">$F98*I98</f>
        <v>28400</v>
      </c>
      <c r="K98" s="378">
        <f t="shared" si="8"/>
        <v>0.0284</v>
      </c>
      <c r="L98" s="437">
        <v>1610</v>
      </c>
      <c r="M98" s="438">
        <v>1606</v>
      </c>
      <c r="N98" s="378">
        <f>L98-M98</f>
        <v>4</v>
      </c>
      <c r="O98" s="378">
        <f aca="true" t="shared" si="11" ref="O98:O143">$F98*N98</f>
        <v>-400</v>
      </c>
      <c r="P98" s="378">
        <f t="shared" si="9"/>
        <v>-0.0004</v>
      </c>
      <c r="Q98" s="397"/>
    </row>
    <row r="99" spans="1:17" ht="18" customHeight="1">
      <c r="A99" s="412">
        <v>3</v>
      </c>
      <c r="B99" s="410" t="s">
        <v>123</v>
      </c>
      <c r="C99" s="431">
        <v>4865135</v>
      </c>
      <c r="D99" s="102" t="s">
        <v>12</v>
      </c>
      <c r="E99" s="113" t="s">
        <v>354</v>
      </c>
      <c r="F99" s="405">
        <v>-100</v>
      </c>
      <c r="G99" s="437">
        <v>128685</v>
      </c>
      <c r="H99" s="438">
        <v>126583</v>
      </c>
      <c r="I99" s="378">
        <f>G99-H99</f>
        <v>2102</v>
      </c>
      <c r="J99" s="378">
        <f t="shared" si="10"/>
        <v>-210200</v>
      </c>
      <c r="K99" s="378">
        <f t="shared" si="8"/>
        <v>-0.2102</v>
      </c>
      <c r="L99" s="437">
        <v>4032</v>
      </c>
      <c r="M99" s="438">
        <v>2661</v>
      </c>
      <c r="N99" s="378">
        <f>L99-M99</f>
        <v>1371</v>
      </c>
      <c r="O99" s="378">
        <f t="shared" si="11"/>
        <v>-137100</v>
      </c>
      <c r="P99" s="378">
        <f t="shared" si="9"/>
        <v>-0.1371</v>
      </c>
      <c r="Q99" s="397"/>
    </row>
    <row r="100" spans="1:17" ht="18" customHeight="1">
      <c r="A100" s="412">
        <v>4</v>
      </c>
      <c r="B100" s="469" t="s">
        <v>185</v>
      </c>
      <c r="C100" s="431">
        <v>4864804</v>
      </c>
      <c r="D100" s="149" t="s">
        <v>12</v>
      </c>
      <c r="E100" s="113" t="s">
        <v>354</v>
      </c>
      <c r="F100" s="405">
        <v>-100</v>
      </c>
      <c r="G100" s="437">
        <v>996449</v>
      </c>
      <c r="H100" s="438">
        <v>996508</v>
      </c>
      <c r="I100" s="378">
        <f>G100-H100</f>
        <v>-59</v>
      </c>
      <c r="J100" s="378">
        <f t="shared" si="10"/>
        <v>5900</v>
      </c>
      <c r="K100" s="378">
        <f t="shared" si="8"/>
        <v>0.0059</v>
      </c>
      <c r="L100" s="437">
        <v>999955</v>
      </c>
      <c r="M100" s="438">
        <v>999977</v>
      </c>
      <c r="N100" s="378">
        <f>L100-M100</f>
        <v>-22</v>
      </c>
      <c r="O100" s="378">
        <f t="shared" si="11"/>
        <v>2200</v>
      </c>
      <c r="P100" s="378">
        <f t="shared" si="9"/>
        <v>0.0022</v>
      </c>
      <c r="Q100" s="397"/>
    </row>
    <row r="101" spans="1:17" ht="18" customHeight="1">
      <c r="A101" s="412">
        <v>5</v>
      </c>
      <c r="B101" s="469" t="s">
        <v>186</v>
      </c>
      <c r="C101" s="431">
        <v>4865163</v>
      </c>
      <c r="D101" s="149" t="s">
        <v>12</v>
      </c>
      <c r="E101" s="113" t="s">
        <v>354</v>
      </c>
      <c r="F101" s="405">
        <v>-100</v>
      </c>
      <c r="G101" s="437">
        <v>996649</v>
      </c>
      <c r="H101" s="438">
        <v>996665</v>
      </c>
      <c r="I101" s="378">
        <f>G101-H101</f>
        <v>-16</v>
      </c>
      <c r="J101" s="378">
        <f t="shared" si="10"/>
        <v>1600</v>
      </c>
      <c r="K101" s="378">
        <f t="shared" si="8"/>
        <v>0.0016</v>
      </c>
      <c r="L101" s="437">
        <v>999913</v>
      </c>
      <c r="M101" s="438">
        <v>999921</v>
      </c>
      <c r="N101" s="378">
        <f>L101-M101</f>
        <v>-8</v>
      </c>
      <c r="O101" s="378">
        <f t="shared" si="11"/>
        <v>800</v>
      </c>
      <c r="P101" s="378">
        <f t="shared" si="9"/>
        <v>0.0008</v>
      </c>
      <c r="Q101" s="397"/>
    </row>
    <row r="102" spans="1:17" ht="18" customHeight="1">
      <c r="A102" s="412"/>
      <c r="B102" s="471" t="s">
        <v>187</v>
      </c>
      <c r="C102" s="431"/>
      <c r="D102" s="102"/>
      <c r="E102" s="102"/>
      <c r="F102" s="405"/>
      <c r="G102" s="610"/>
      <c r="H102" s="609"/>
      <c r="I102" s="378"/>
      <c r="J102" s="378"/>
      <c r="K102" s="378"/>
      <c r="L102" s="330"/>
      <c r="M102" s="378"/>
      <c r="N102" s="378"/>
      <c r="O102" s="378"/>
      <c r="P102" s="378"/>
      <c r="Q102" s="397"/>
    </row>
    <row r="103" spans="1:17" ht="18" customHeight="1">
      <c r="A103" s="412"/>
      <c r="B103" s="471" t="s">
        <v>112</v>
      </c>
      <c r="C103" s="431"/>
      <c r="D103" s="102"/>
      <c r="E103" s="102"/>
      <c r="F103" s="405"/>
      <c r="G103" s="610"/>
      <c r="H103" s="609"/>
      <c r="I103" s="378"/>
      <c r="J103" s="378"/>
      <c r="K103" s="378"/>
      <c r="L103" s="330"/>
      <c r="M103" s="378"/>
      <c r="N103" s="378"/>
      <c r="O103" s="378"/>
      <c r="P103" s="378"/>
      <c r="Q103" s="397"/>
    </row>
    <row r="104" spans="1:17" s="88" customFormat="1" ht="18">
      <c r="A104" s="678">
        <v>6</v>
      </c>
      <c r="B104" s="679" t="s">
        <v>409</v>
      </c>
      <c r="C104" s="680">
        <v>4864845</v>
      </c>
      <c r="D104" s="191" t="s">
        <v>12</v>
      </c>
      <c r="E104" s="192" t="s">
        <v>354</v>
      </c>
      <c r="F104" s="681">
        <v>-2000</v>
      </c>
      <c r="G104" s="693">
        <v>1783</v>
      </c>
      <c r="H104" s="694">
        <v>1757</v>
      </c>
      <c r="I104" s="719">
        <f>G104-H104</f>
        <v>26</v>
      </c>
      <c r="J104" s="719">
        <f t="shared" si="10"/>
        <v>-52000</v>
      </c>
      <c r="K104" s="719">
        <f t="shared" si="8"/>
        <v>-0.052</v>
      </c>
      <c r="L104" s="693">
        <v>73608</v>
      </c>
      <c r="M104" s="694">
        <v>73347</v>
      </c>
      <c r="N104" s="719">
        <f>L104-M104</f>
        <v>261</v>
      </c>
      <c r="O104" s="719">
        <f t="shared" si="11"/>
        <v>-522000</v>
      </c>
      <c r="P104" s="719">
        <f t="shared" si="9"/>
        <v>-0.522</v>
      </c>
      <c r="Q104" s="720"/>
    </row>
    <row r="105" spans="1:17" ht="18">
      <c r="A105" s="412">
        <v>7</v>
      </c>
      <c r="B105" s="469" t="s">
        <v>188</v>
      </c>
      <c r="C105" s="431">
        <v>4864862</v>
      </c>
      <c r="D105" s="149" t="s">
        <v>12</v>
      </c>
      <c r="E105" s="113" t="s">
        <v>354</v>
      </c>
      <c r="F105" s="405">
        <v>-1000</v>
      </c>
      <c r="G105" s="440">
        <v>9977</v>
      </c>
      <c r="H105" s="441">
        <v>9712</v>
      </c>
      <c r="I105" s="354">
        <f>G105-H105</f>
        <v>265</v>
      </c>
      <c r="J105" s="354">
        <f t="shared" si="10"/>
        <v>-265000</v>
      </c>
      <c r="K105" s="354">
        <f t="shared" si="8"/>
        <v>-0.265</v>
      </c>
      <c r="L105" s="440">
        <v>153</v>
      </c>
      <c r="M105" s="441">
        <v>81</v>
      </c>
      <c r="N105" s="354">
        <f>L105-M105</f>
        <v>72</v>
      </c>
      <c r="O105" s="354">
        <f t="shared" si="11"/>
        <v>-72000</v>
      </c>
      <c r="P105" s="354">
        <f t="shared" si="9"/>
        <v>-0.072</v>
      </c>
      <c r="Q105" s="728"/>
    </row>
    <row r="106" spans="1:17" ht="18" customHeight="1">
      <c r="A106" s="412">
        <v>8</v>
      </c>
      <c r="B106" s="469" t="s">
        <v>189</v>
      </c>
      <c r="C106" s="431">
        <v>4865142</v>
      </c>
      <c r="D106" s="149" t="s">
        <v>12</v>
      </c>
      <c r="E106" s="113" t="s">
        <v>354</v>
      </c>
      <c r="F106" s="405">
        <v>-500</v>
      </c>
      <c r="G106" s="437">
        <v>902005</v>
      </c>
      <c r="H106" s="438">
        <v>901893</v>
      </c>
      <c r="I106" s="378">
        <f>G106-H106</f>
        <v>112</v>
      </c>
      <c r="J106" s="378">
        <f t="shared" si="10"/>
        <v>-56000</v>
      </c>
      <c r="K106" s="378">
        <f t="shared" si="8"/>
        <v>-0.056</v>
      </c>
      <c r="L106" s="437">
        <v>54637</v>
      </c>
      <c r="M106" s="438">
        <v>54517</v>
      </c>
      <c r="N106" s="378">
        <f>L106-M106</f>
        <v>120</v>
      </c>
      <c r="O106" s="378">
        <f t="shared" si="11"/>
        <v>-60000</v>
      </c>
      <c r="P106" s="378">
        <f t="shared" si="9"/>
        <v>-0.06</v>
      </c>
      <c r="Q106" s="397"/>
    </row>
    <row r="107" spans="1:17" ht="18" customHeight="1">
      <c r="A107" s="412">
        <v>9</v>
      </c>
      <c r="B107" s="469" t="s">
        <v>427</v>
      </c>
      <c r="C107" s="431">
        <v>5128435</v>
      </c>
      <c r="D107" s="149" t="s">
        <v>12</v>
      </c>
      <c r="E107" s="113" t="s">
        <v>354</v>
      </c>
      <c r="F107" s="405">
        <v>-400</v>
      </c>
      <c r="G107" s="440">
        <v>15452</v>
      </c>
      <c r="H107" s="441">
        <v>15452</v>
      </c>
      <c r="I107" s="354">
        <f>G107-H107</f>
        <v>0</v>
      </c>
      <c r="J107" s="354">
        <f>$F107*I107</f>
        <v>0</v>
      </c>
      <c r="K107" s="354">
        <f>J107/1000000</f>
        <v>0</v>
      </c>
      <c r="L107" s="440">
        <v>3421</v>
      </c>
      <c r="M107" s="441">
        <v>3307</v>
      </c>
      <c r="N107" s="354">
        <f>L107-M107</f>
        <v>114</v>
      </c>
      <c r="O107" s="354">
        <f>$F107*N107</f>
        <v>-45600</v>
      </c>
      <c r="P107" s="354">
        <f>O107/1000000</f>
        <v>-0.0456</v>
      </c>
      <c r="Q107" s="677" t="s">
        <v>430</v>
      </c>
    </row>
    <row r="108" spans="1:17" ht="18" customHeight="1">
      <c r="A108" s="412"/>
      <c r="B108" s="470" t="s">
        <v>112</v>
      </c>
      <c r="C108" s="431"/>
      <c r="D108" s="149"/>
      <c r="E108" s="149"/>
      <c r="F108" s="405"/>
      <c r="G108" s="610"/>
      <c r="H108" s="609"/>
      <c r="I108" s="378"/>
      <c r="J108" s="378"/>
      <c r="K108" s="378"/>
      <c r="L108" s="330"/>
      <c r="M108" s="378"/>
      <c r="N108" s="378"/>
      <c r="O108" s="378"/>
      <c r="P108" s="378"/>
      <c r="Q108" s="397"/>
    </row>
    <row r="109" spans="1:17" ht="18" customHeight="1">
      <c r="A109" s="412">
        <v>10</v>
      </c>
      <c r="B109" s="469" t="s">
        <v>190</v>
      </c>
      <c r="C109" s="431">
        <v>4865093</v>
      </c>
      <c r="D109" s="149" t="s">
        <v>12</v>
      </c>
      <c r="E109" s="113" t="s">
        <v>354</v>
      </c>
      <c r="F109" s="405">
        <v>-100</v>
      </c>
      <c r="G109" s="437">
        <v>64966</v>
      </c>
      <c r="H109" s="438">
        <v>64934</v>
      </c>
      <c r="I109" s="378">
        <f>G109-H109</f>
        <v>32</v>
      </c>
      <c r="J109" s="378">
        <f t="shared" si="10"/>
        <v>-3200</v>
      </c>
      <c r="K109" s="378">
        <f t="shared" si="8"/>
        <v>-0.0032</v>
      </c>
      <c r="L109" s="437">
        <v>61643</v>
      </c>
      <c r="M109" s="438">
        <v>59918</v>
      </c>
      <c r="N109" s="378">
        <f>L109-M109</f>
        <v>1725</v>
      </c>
      <c r="O109" s="378">
        <f t="shared" si="11"/>
        <v>-172500</v>
      </c>
      <c r="P109" s="378">
        <f t="shared" si="9"/>
        <v>-0.1725</v>
      </c>
      <c r="Q109" s="397"/>
    </row>
    <row r="110" spans="1:17" ht="18" customHeight="1">
      <c r="A110" s="412">
        <v>11</v>
      </c>
      <c r="B110" s="469" t="s">
        <v>191</v>
      </c>
      <c r="C110" s="431">
        <v>4865094</v>
      </c>
      <c r="D110" s="149" t="s">
        <v>12</v>
      </c>
      <c r="E110" s="113" t="s">
        <v>354</v>
      </c>
      <c r="F110" s="405">
        <v>-100</v>
      </c>
      <c r="G110" s="437">
        <v>63704</v>
      </c>
      <c r="H110" s="438">
        <v>63622</v>
      </c>
      <c r="I110" s="378">
        <f>G110-H110</f>
        <v>82</v>
      </c>
      <c r="J110" s="378">
        <f t="shared" si="10"/>
        <v>-8200</v>
      </c>
      <c r="K110" s="378">
        <f t="shared" si="8"/>
        <v>-0.0082</v>
      </c>
      <c r="L110" s="437">
        <v>58773</v>
      </c>
      <c r="M110" s="438">
        <v>57488</v>
      </c>
      <c r="N110" s="378">
        <f>L110-M110</f>
        <v>1285</v>
      </c>
      <c r="O110" s="378">
        <f t="shared" si="11"/>
        <v>-128500</v>
      </c>
      <c r="P110" s="378">
        <f t="shared" si="9"/>
        <v>-0.1285</v>
      </c>
      <c r="Q110" s="397"/>
    </row>
    <row r="111" spans="1:17" ht="18">
      <c r="A111" s="678">
        <v>12</v>
      </c>
      <c r="B111" s="679" t="s">
        <v>192</v>
      </c>
      <c r="C111" s="680">
        <v>4865144</v>
      </c>
      <c r="D111" s="191" t="s">
        <v>12</v>
      </c>
      <c r="E111" s="192" t="s">
        <v>354</v>
      </c>
      <c r="F111" s="681">
        <v>-200</v>
      </c>
      <c r="G111" s="682">
        <v>85395</v>
      </c>
      <c r="H111" s="683">
        <v>85367</v>
      </c>
      <c r="I111" s="369">
        <f>G111-H111</f>
        <v>28</v>
      </c>
      <c r="J111" s="369">
        <f t="shared" si="10"/>
        <v>-5600</v>
      </c>
      <c r="K111" s="369">
        <f t="shared" si="8"/>
        <v>-0.0056</v>
      </c>
      <c r="L111" s="682">
        <v>114129</v>
      </c>
      <c r="M111" s="683">
        <v>113825</v>
      </c>
      <c r="N111" s="369">
        <f>L111-M111</f>
        <v>304</v>
      </c>
      <c r="O111" s="369">
        <f t="shared" si="11"/>
        <v>-60800</v>
      </c>
      <c r="P111" s="369">
        <f t="shared" si="9"/>
        <v>-0.0608</v>
      </c>
      <c r="Q111" s="677"/>
    </row>
    <row r="112" spans="1:17" ht="18" customHeight="1">
      <c r="A112" s="412"/>
      <c r="B112" s="471" t="s">
        <v>187</v>
      </c>
      <c r="C112" s="431"/>
      <c r="D112" s="102"/>
      <c r="E112" s="102"/>
      <c r="F112" s="398"/>
      <c r="G112" s="610"/>
      <c r="H112" s="609"/>
      <c r="I112" s="378"/>
      <c r="J112" s="378"/>
      <c r="K112" s="378"/>
      <c r="L112" s="330"/>
      <c r="M112" s="378"/>
      <c r="N112" s="378"/>
      <c r="O112" s="378"/>
      <c r="P112" s="378"/>
      <c r="Q112" s="397"/>
    </row>
    <row r="113" spans="1:17" ht="18" customHeight="1">
      <c r="A113" s="412"/>
      <c r="B113" s="470" t="s">
        <v>193</v>
      </c>
      <c r="C113" s="431"/>
      <c r="D113" s="149"/>
      <c r="E113" s="149"/>
      <c r="F113" s="398"/>
      <c r="G113" s="610"/>
      <c r="H113" s="609"/>
      <c r="I113" s="378"/>
      <c r="J113" s="378"/>
      <c r="K113" s="378"/>
      <c r="L113" s="330"/>
      <c r="M113" s="378"/>
      <c r="N113" s="378"/>
      <c r="O113" s="378"/>
      <c r="P113" s="378"/>
      <c r="Q113" s="397"/>
    </row>
    <row r="114" spans="1:17" ht="18" customHeight="1">
      <c r="A114" s="412">
        <v>13</v>
      </c>
      <c r="B114" s="469" t="s">
        <v>408</v>
      </c>
      <c r="C114" s="431">
        <v>4864892</v>
      </c>
      <c r="D114" s="149" t="s">
        <v>12</v>
      </c>
      <c r="E114" s="113" t="s">
        <v>354</v>
      </c>
      <c r="F114" s="405">
        <v>500</v>
      </c>
      <c r="G114" s="440">
        <v>187</v>
      </c>
      <c r="H114" s="441">
        <v>190</v>
      </c>
      <c r="I114" s="354">
        <f>G114-H114</f>
        <v>-3</v>
      </c>
      <c r="J114" s="354">
        <f t="shared" si="10"/>
        <v>-1500</v>
      </c>
      <c r="K114" s="354">
        <f t="shared" si="8"/>
        <v>-0.0015</v>
      </c>
      <c r="L114" s="440">
        <v>17414</v>
      </c>
      <c r="M114" s="441">
        <v>17556</v>
      </c>
      <c r="N114" s="354">
        <f>L114-M114</f>
        <v>-142</v>
      </c>
      <c r="O114" s="354">
        <f t="shared" si="11"/>
        <v>-71000</v>
      </c>
      <c r="P114" s="354">
        <f t="shared" si="9"/>
        <v>-0.071</v>
      </c>
      <c r="Q114" s="686"/>
    </row>
    <row r="115" spans="1:17" ht="18" customHeight="1">
      <c r="A115" s="412">
        <v>14</v>
      </c>
      <c r="B115" s="469" t="s">
        <v>411</v>
      </c>
      <c r="C115" s="431">
        <v>4864826</v>
      </c>
      <c r="D115" s="149" t="s">
        <v>12</v>
      </c>
      <c r="E115" s="113" t="s">
        <v>354</v>
      </c>
      <c r="F115" s="405">
        <v>83.33333333333334</v>
      </c>
      <c r="G115" s="440">
        <v>3106</v>
      </c>
      <c r="H115" s="441">
        <v>3150</v>
      </c>
      <c r="I115" s="354">
        <f>G115-H115</f>
        <v>-44</v>
      </c>
      <c r="J115" s="372">
        <f t="shared" si="10"/>
        <v>-3666.666666666667</v>
      </c>
      <c r="K115" s="771">
        <f t="shared" si="8"/>
        <v>-0.003666666666666667</v>
      </c>
      <c r="L115" s="440">
        <v>979057</v>
      </c>
      <c r="M115" s="441">
        <v>979490</v>
      </c>
      <c r="N115" s="354">
        <f>L115-M115</f>
        <v>-433</v>
      </c>
      <c r="O115" s="389">
        <f t="shared" si="11"/>
        <v>-36083.333333333336</v>
      </c>
      <c r="P115" s="770">
        <f t="shared" si="9"/>
        <v>-0.036083333333333335</v>
      </c>
      <c r="Q115" s="726"/>
    </row>
    <row r="116" spans="1:17" ht="18" customHeight="1">
      <c r="A116" s="412">
        <v>15</v>
      </c>
      <c r="B116" s="469" t="s">
        <v>121</v>
      </c>
      <c r="C116" s="431">
        <v>4864791</v>
      </c>
      <c r="D116" s="149" t="s">
        <v>12</v>
      </c>
      <c r="E116" s="113" t="s">
        <v>354</v>
      </c>
      <c r="F116" s="405">
        <v>166.66666666666669</v>
      </c>
      <c r="G116" s="440">
        <v>988765</v>
      </c>
      <c r="H116" s="441">
        <v>989435</v>
      </c>
      <c r="I116" s="354">
        <f>G116-H116</f>
        <v>-670</v>
      </c>
      <c r="J116" s="372">
        <f t="shared" si="10"/>
        <v>-111666.66666666669</v>
      </c>
      <c r="K116" s="771">
        <f t="shared" si="8"/>
        <v>-0.11166666666666669</v>
      </c>
      <c r="L116" s="440">
        <v>993289</v>
      </c>
      <c r="M116" s="441">
        <v>993684</v>
      </c>
      <c r="N116" s="354">
        <f>L116-M116</f>
        <v>-395</v>
      </c>
      <c r="O116" s="389">
        <f t="shared" si="11"/>
        <v>-65833.33333333334</v>
      </c>
      <c r="P116" s="770">
        <f t="shared" si="9"/>
        <v>-0.06583333333333334</v>
      </c>
      <c r="Q116" s="726"/>
    </row>
    <row r="117" spans="1:17" ht="18" customHeight="1">
      <c r="A117" s="412"/>
      <c r="B117" s="410"/>
      <c r="C117" s="431"/>
      <c r="D117" s="102"/>
      <c r="E117" s="113"/>
      <c r="F117" s="405"/>
      <c r="G117" s="437"/>
      <c r="H117" s="438"/>
      <c r="I117" s="354"/>
      <c r="J117" s="354"/>
      <c r="K117" s="354"/>
      <c r="L117" s="437"/>
      <c r="M117" s="438"/>
      <c r="N117" s="378"/>
      <c r="O117" s="378"/>
      <c r="P117" s="378"/>
      <c r="Q117" s="397"/>
    </row>
    <row r="118" spans="1:17" ht="18" customHeight="1">
      <c r="A118" s="412"/>
      <c r="B118" s="470" t="s">
        <v>194</v>
      </c>
      <c r="C118" s="431"/>
      <c r="D118" s="149"/>
      <c r="E118" s="149"/>
      <c r="F118" s="405"/>
      <c r="G118" s="437"/>
      <c r="H118" s="438"/>
      <c r="I118" s="378"/>
      <c r="J118" s="378"/>
      <c r="K118" s="378"/>
      <c r="L118" s="330"/>
      <c r="M118" s="378"/>
      <c r="N118" s="378"/>
      <c r="O118" s="378"/>
      <c r="P118" s="378"/>
      <c r="Q118" s="397"/>
    </row>
    <row r="119" spans="1:17" ht="18" customHeight="1">
      <c r="A119" s="412">
        <v>16</v>
      </c>
      <c r="B119" s="410" t="s">
        <v>195</v>
      </c>
      <c r="C119" s="431">
        <v>4865133</v>
      </c>
      <c r="D119" s="102" t="s">
        <v>12</v>
      </c>
      <c r="E119" s="113" t="s">
        <v>354</v>
      </c>
      <c r="F119" s="405">
        <v>-100</v>
      </c>
      <c r="G119" s="437">
        <v>303094</v>
      </c>
      <c r="H119" s="438">
        <v>302122</v>
      </c>
      <c r="I119" s="378">
        <f>G119-H119</f>
        <v>972</v>
      </c>
      <c r="J119" s="378">
        <f t="shared" si="10"/>
        <v>-97200</v>
      </c>
      <c r="K119" s="378">
        <f t="shared" si="8"/>
        <v>-0.0972</v>
      </c>
      <c r="L119" s="437">
        <v>47236</v>
      </c>
      <c r="M119" s="438">
        <v>46221</v>
      </c>
      <c r="N119" s="378">
        <f>L119-M119</f>
        <v>1015</v>
      </c>
      <c r="O119" s="378">
        <f t="shared" si="11"/>
        <v>-101500</v>
      </c>
      <c r="P119" s="378">
        <f t="shared" si="9"/>
        <v>-0.1015</v>
      </c>
      <c r="Q119" s="397"/>
    </row>
    <row r="120" spans="1:17" ht="18" customHeight="1">
      <c r="A120" s="412"/>
      <c r="B120" s="471" t="s">
        <v>196</v>
      </c>
      <c r="C120" s="431"/>
      <c r="D120" s="102"/>
      <c r="E120" s="149"/>
      <c r="F120" s="405"/>
      <c r="G120" s="610"/>
      <c r="H120" s="609"/>
      <c r="I120" s="378"/>
      <c r="J120" s="378"/>
      <c r="K120" s="378"/>
      <c r="L120" s="330"/>
      <c r="M120" s="378"/>
      <c r="N120" s="378"/>
      <c r="O120" s="378"/>
      <c r="P120" s="378"/>
      <c r="Q120" s="397"/>
    </row>
    <row r="121" spans="1:17" ht="18" customHeight="1">
      <c r="A121" s="412">
        <v>17</v>
      </c>
      <c r="B121" s="410" t="s">
        <v>183</v>
      </c>
      <c r="C121" s="431">
        <v>4865076</v>
      </c>
      <c r="D121" s="102" t="s">
        <v>12</v>
      </c>
      <c r="E121" s="113" t="s">
        <v>354</v>
      </c>
      <c r="F121" s="405">
        <v>-100</v>
      </c>
      <c r="G121" s="437">
        <v>3891</v>
      </c>
      <c r="H121" s="438">
        <v>3891</v>
      </c>
      <c r="I121" s="378">
        <f>G121-H121</f>
        <v>0</v>
      </c>
      <c r="J121" s="378">
        <f t="shared" si="10"/>
        <v>0</v>
      </c>
      <c r="K121" s="378">
        <f t="shared" si="8"/>
        <v>0</v>
      </c>
      <c r="L121" s="437">
        <v>18730</v>
      </c>
      <c r="M121" s="438">
        <v>18510</v>
      </c>
      <c r="N121" s="378">
        <f>L121-M121</f>
        <v>220</v>
      </c>
      <c r="O121" s="378">
        <f t="shared" si="11"/>
        <v>-22000</v>
      </c>
      <c r="P121" s="378">
        <f t="shared" si="9"/>
        <v>-0.022</v>
      </c>
      <c r="Q121" s="550"/>
    </row>
    <row r="122" spans="1:17" ht="18" customHeight="1">
      <c r="A122" s="412">
        <v>18</v>
      </c>
      <c r="B122" s="469" t="s">
        <v>197</v>
      </c>
      <c r="C122" s="431">
        <v>4865077</v>
      </c>
      <c r="D122" s="149" t="s">
        <v>12</v>
      </c>
      <c r="E122" s="113" t="s">
        <v>354</v>
      </c>
      <c r="F122" s="405">
        <v>-100</v>
      </c>
      <c r="G122" s="610"/>
      <c r="H122" s="615"/>
      <c r="I122" s="378">
        <f>G122-H122</f>
        <v>0</v>
      </c>
      <c r="J122" s="378">
        <f t="shared" si="10"/>
        <v>0</v>
      </c>
      <c r="K122" s="378">
        <f t="shared" si="8"/>
        <v>0</v>
      </c>
      <c r="L122" s="324"/>
      <c r="M122" s="354"/>
      <c r="N122" s="378">
        <f>L122-M122</f>
        <v>0</v>
      </c>
      <c r="O122" s="378">
        <f t="shared" si="11"/>
        <v>0</v>
      </c>
      <c r="P122" s="378">
        <f t="shared" si="9"/>
        <v>0</v>
      </c>
      <c r="Q122" s="397"/>
    </row>
    <row r="123" spans="1:17" ht="18" customHeight="1">
      <c r="A123" s="435"/>
      <c r="B123" s="470" t="s">
        <v>51</v>
      </c>
      <c r="C123" s="402"/>
      <c r="D123" s="91"/>
      <c r="E123" s="91"/>
      <c r="F123" s="405"/>
      <c r="G123" s="610"/>
      <c r="H123" s="609"/>
      <c r="I123" s="378"/>
      <c r="J123" s="378"/>
      <c r="K123" s="378"/>
      <c r="L123" s="330"/>
      <c r="M123" s="378"/>
      <c r="N123" s="378"/>
      <c r="O123" s="378"/>
      <c r="P123" s="378"/>
      <c r="Q123" s="397"/>
    </row>
    <row r="124" spans="1:17" ht="18" customHeight="1">
      <c r="A124" s="412">
        <v>19</v>
      </c>
      <c r="B124" s="472" t="s">
        <v>202</v>
      </c>
      <c r="C124" s="431">
        <v>4864824</v>
      </c>
      <c r="D124" s="113" t="s">
        <v>12</v>
      </c>
      <c r="E124" s="113" t="s">
        <v>354</v>
      </c>
      <c r="F124" s="405">
        <v>-100</v>
      </c>
      <c r="G124" s="437">
        <v>2172</v>
      </c>
      <c r="H124" s="438">
        <v>2172</v>
      </c>
      <c r="I124" s="378">
        <f>G124-H124</f>
        <v>0</v>
      </c>
      <c r="J124" s="378">
        <f t="shared" si="10"/>
        <v>0</v>
      </c>
      <c r="K124" s="378">
        <f t="shared" si="8"/>
        <v>0</v>
      </c>
      <c r="L124" s="437">
        <v>78553</v>
      </c>
      <c r="M124" s="438">
        <v>78741</v>
      </c>
      <c r="N124" s="378">
        <f>L124-M124</f>
        <v>-188</v>
      </c>
      <c r="O124" s="378">
        <f t="shared" si="11"/>
        <v>18800</v>
      </c>
      <c r="P124" s="378">
        <f t="shared" si="9"/>
        <v>0.0188</v>
      </c>
      <c r="Q124" s="397"/>
    </row>
    <row r="125" spans="1:17" ht="18" customHeight="1">
      <c r="A125" s="412"/>
      <c r="B125" s="471" t="s">
        <v>52</v>
      </c>
      <c r="C125" s="405"/>
      <c r="D125" s="102"/>
      <c r="E125" s="102"/>
      <c r="F125" s="405"/>
      <c r="G125" s="610"/>
      <c r="H125" s="609"/>
      <c r="I125" s="378"/>
      <c r="J125" s="378"/>
      <c r="K125" s="378"/>
      <c r="L125" s="330"/>
      <c r="M125" s="378"/>
      <c r="N125" s="378"/>
      <c r="O125" s="378"/>
      <c r="P125" s="378"/>
      <c r="Q125" s="397"/>
    </row>
    <row r="126" spans="1:17" ht="18" customHeight="1">
      <c r="A126" s="412"/>
      <c r="B126" s="471" t="s">
        <v>53</v>
      </c>
      <c r="C126" s="405"/>
      <c r="D126" s="102"/>
      <c r="E126" s="102"/>
      <c r="F126" s="405"/>
      <c r="G126" s="610"/>
      <c r="H126" s="609"/>
      <c r="I126" s="378"/>
      <c r="J126" s="378"/>
      <c r="K126" s="378"/>
      <c r="L126" s="330"/>
      <c r="M126" s="378"/>
      <c r="N126" s="378"/>
      <c r="O126" s="378"/>
      <c r="P126" s="378"/>
      <c r="Q126" s="397"/>
    </row>
    <row r="127" spans="1:17" ht="18" customHeight="1">
      <c r="A127" s="412"/>
      <c r="B127" s="471" t="s">
        <v>54</v>
      </c>
      <c r="C127" s="405"/>
      <c r="D127" s="102"/>
      <c r="E127" s="102"/>
      <c r="F127" s="405"/>
      <c r="G127" s="610"/>
      <c r="H127" s="609"/>
      <c r="I127" s="378"/>
      <c r="J127" s="378"/>
      <c r="K127" s="378"/>
      <c r="L127" s="330"/>
      <c r="M127" s="378"/>
      <c r="N127" s="378"/>
      <c r="O127" s="378"/>
      <c r="P127" s="378"/>
      <c r="Q127" s="397"/>
    </row>
    <row r="128" spans="1:17" ht="17.25" customHeight="1">
      <c r="A128" s="412">
        <v>20</v>
      </c>
      <c r="B128" s="469" t="s">
        <v>55</v>
      </c>
      <c r="C128" s="431">
        <v>4865090</v>
      </c>
      <c r="D128" s="149" t="s">
        <v>12</v>
      </c>
      <c r="E128" s="113" t="s">
        <v>354</v>
      </c>
      <c r="F128" s="405">
        <v>-100</v>
      </c>
      <c r="G128" s="437">
        <v>9424</v>
      </c>
      <c r="H128" s="438">
        <v>9435</v>
      </c>
      <c r="I128" s="378">
        <f>G128-H128</f>
        <v>-11</v>
      </c>
      <c r="J128" s="378">
        <f t="shared" si="10"/>
        <v>1100</v>
      </c>
      <c r="K128" s="378">
        <f t="shared" si="8"/>
        <v>0.0011</v>
      </c>
      <c r="L128" s="437">
        <v>29048</v>
      </c>
      <c r="M128" s="438">
        <v>29071</v>
      </c>
      <c r="N128" s="378">
        <f>L128-M128</f>
        <v>-23</v>
      </c>
      <c r="O128" s="378">
        <f t="shared" si="11"/>
        <v>2300</v>
      </c>
      <c r="P128" s="378">
        <f t="shared" si="9"/>
        <v>0.0023</v>
      </c>
      <c r="Q128" s="537"/>
    </row>
    <row r="129" spans="1:17" ht="18" customHeight="1">
      <c r="A129" s="412">
        <v>21</v>
      </c>
      <c r="B129" s="469" t="s">
        <v>56</v>
      </c>
      <c r="C129" s="431">
        <v>4902519</v>
      </c>
      <c r="D129" s="149" t="s">
        <v>12</v>
      </c>
      <c r="E129" s="113" t="s">
        <v>354</v>
      </c>
      <c r="F129" s="405">
        <v>-100</v>
      </c>
      <c r="G129" s="437">
        <v>10882</v>
      </c>
      <c r="H129" s="438">
        <v>10872</v>
      </c>
      <c r="I129" s="378">
        <f>G129-H129</f>
        <v>10</v>
      </c>
      <c r="J129" s="378">
        <f t="shared" si="10"/>
        <v>-1000</v>
      </c>
      <c r="K129" s="378">
        <f t="shared" si="8"/>
        <v>-0.001</v>
      </c>
      <c r="L129" s="437">
        <v>54688</v>
      </c>
      <c r="M129" s="438">
        <v>53228</v>
      </c>
      <c r="N129" s="378">
        <f>L129-M129</f>
        <v>1460</v>
      </c>
      <c r="O129" s="378">
        <f t="shared" si="11"/>
        <v>-146000</v>
      </c>
      <c r="P129" s="378">
        <f t="shared" si="9"/>
        <v>-0.146</v>
      </c>
      <c r="Q129" s="397"/>
    </row>
    <row r="130" spans="1:17" ht="18" customHeight="1">
      <c r="A130" s="412">
        <v>22</v>
      </c>
      <c r="B130" s="469" t="s">
        <v>57</v>
      </c>
      <c r="C130" s="431">
        <v>4902520</v>
      </c>
      <c r="D130" s="149" t="s">
        <v>12</v>
      </c>
      <c r="E130" s="113" t="s">
        <v>354</v>
      </c>
      <c r="F130" s="405">
        <v>-100</v>
      </c>
      <c r="G130" s="440">
        <v>16995</v>
      </c>
      <c r="H130" s="441">
        <v>16575</v>
      </c>
      <c r="I130" s="354">
        <f>G130-H130</f>
        <v>420</v>
      </c>
      <c r="J130" s="354">
        <f t="shared" si="10"/>
        <v>-42000</v>
      </c>
      <c r="K130" s="354">
        <f t="shared" si="8"/>
        <v>-0.042</v>
      </c>
      <c r="L130" s="440">
        <v>57494</v>
      </c>
      <c r="M130" s="441">
        <v>56643</v>
      </c>
      <c r="N130" s="354">
        <f>L130-M130</f>
        <v>851</v>
      </c>
      <c r="O130" s="354">
        <f t="shared" si="11"/>
        <v>-85100</v>
      </c>
      <c r="P130" s="354">
        <f t="shared" si="9"/>
        <v>-0.0851</v>
      </c>
      <c r="Q130" s="397"/>
    </row>
    <row r="131" spans="1:17" ht="18" customHeight="1">
      <c r="A131" s="412"/>
      <c r="B131" s="469"/>
      <c r="C131" s="431"/>
      <c r="D131" s="149"/>
      <c r="E131" s="149"/>
      <c r="F131" s="405"/>
      <c r="G131" s="610"/>
      <c r="H131" s="615"/>
      <c r="I131" s="354"/>
      <c r="J131" s="354"/>
      <c r="K131" s="354"/>
      <c r="L131" s="324"/>
      <c r="M131" s="354"/>
      <c r="N131" s="354"/>
      <c r="O131" s="354"/>
      <c r="P131" s="354"/>
      <c r="Q131" s="397"/>
    </row>
    <row r="132" spans="1:17" ht="18" customHeight="1">
      <c r="A132" s="412"/>
      <c r="B132" s="470" t="s">
        <v>58</v>
      </c>
      <c r="C132" s="431"/>
      <c r="D132" s="149"/>
      <c r="E132" s="149"/>
      <c r="F132" s="405"/>
      <c r="G132" s="610"/>
      <c r="H132" s="615"/>
      <c r="I132" s="354"/>
      <c r="J132" s="354"/>
      <c r="K132" s="354"/>
      <c r="L132" s="324"/>
      <c r="M132" s="354"/>
      <c r="N132" s="354"/>
      <c r="O132" s="354"/>
      <c r="P132" s="354"/>
      <c r="Q132" s="397"/>
    </row>
    <row r="133" spans="1:17" ht="18" customHeight="1">
      <c r="A133" s="412">
        <v>23</v>
      </c>
      <c r="B133" s="469" t="s">
        <v>59</v>
      </c>
      <c r="C133" s="431">
        <v>4902521</v>
      </c>
      <c r="D133" s="149" t="s">
        <v>12</v>
      </c>
      <c r="E133" s="113" t="s">
        <v>354</v>
      </c>
      <c r="F133" s="405">
        <v>-100</v>
      </c>
      <c r="G133" s="440">
        <v>43026</v>
      </c>
      <c r="H133" s="441">
        <v>43012</v>
      </c>
      <c r="I133" s="354">
        <f aca="true" t="shared" si="12" ref="I133:I138">G133-H133</f>
        <v>14</v>
      </c>
      <c r="J133" s="354">
        <f t="shared" si="10"/>
        <v>-1400</v>
      </c>
      <c r="K133" s="354">
        <f t="shared" si="8"/>
        <v>-0.0014</v>
      </c>
      <c r="L133" s="440">
        <v>21121</v>
      </c>
      <c r="M133" s="441">
        <v>20088</v>
      </c>
      <c r="N133" s="354">
        <f aca="true" t="shared" si="13" ref="N133:N138">L133-M133</f>
        <v>1033</v>
      </c>
      <c r="O133" s="354">
        <f t="shared" si="11"/>
        <v>-103300</v>
      </c>
      <c r="P133" s="354">
        <f t="shared" si="9"/>
        <v>-0.1033</v>
      </c>
      <c r="Q133" s="397"/>
    </row>
    <row r="134" spans="1:17" ht="18" customHeight="1">
      <c r="A134" s="412">
        <v>24</v>
      </c>
      <c r="B134" s="469" t="s">
        <v>60</v>
      </c>
      <c r="C134" s="431">
        <v>4902522</v>
      </c>
      <c r="D134" s="149" t="s">
        <v>12</v>
      </c>
      <c r="E134" s="113" t="s">
        <v>354</v>
      </c>
      <c r="F134" s="405">
        <v>-100</v>
      </c>
      <c r="G134" s="440">
        <v>840</v>
      </c>
      <c r="H134" s="441">
        <v>840</v>
      </c>
      <c r="I134" s="354">
        <f t="shared" si="12"/>
        <v>0</v>
      </c>
      <c r="J134" s="354">
        <f t="shared" si="10"/>
        <v>0</v>
      </c>
      <c r="K134" s="354">
        <f t="shared" si="8"/>
        <v>0</v>
      </c>
      <c r="L134" s="440">
        <v>185</v>
      </c>
      <c r="M134" s="441">
        <v>185</v>
      </c>
      <c r="N134" s="354">
        <f t="shared" si="13"/>
        <v>0</v>
      </c>
      <c r="O134" s="354">
        <f t="shared" si="11"/>
        <v>0</v>
      </c>
      <c r="P134" s="354">
        <f t="shared" si="9"/>
        <v>0</v>
      </c>
      <c r="Q134" s="397"/>
    </row>
    <row r="135" spans="1:17" ht="18" customHeight="1">
      <c r="A135" s="412">
        <v>25</v>
      </c>
      <c r="B135" s="469" t="s">
        <v>61</v>
      </c>
      <c r="C135" s="431">
        <v>4902523</v>
      </c>
      <c r="D135" s="149" t="s">
        <v>12</v>
      </c>
      <c r="E135" s="113" t="s">
        <v>354</v>
      </c>
      <c r="F135" s="405">
        <v>-100</v>
      </c>
      <c r="G135" s="440">
        <v>999815</v>
      </c>
      <c r="H135" s="441">
        <v>999815</v>
      </c>
      <c r="I135" s="354">
        <f t="shared" si="12"/>
        <v>0</v>
      </c>
      <c r="J135" s="354">
        <f t="shared" si="10"/>
        <v>0</v>
      </c>
      <c r="K135" s="354">
        <f t="shared" si="8"/>
        <v>0</v>
      </c>
      <c r="L135" s="440">
        <v>999943</v>
      </c>
      <c r="M135" s="441">
        <v>999943</v>
      </c>
      <c r="N135" s="354">
        <f t="shared" si="13"/>
        <v>0</v>
      </c>
      <c r="O135" s="354">
        <f t="shared" si="11"/>
        <v>0</v>
      </c>
      <c r="P135" s="354">
        <f t="shared" si="9"/>
        <v>0</v>
      </c>
      <c r="Q135" s="397"/>
    </row>
    <row r="136" spans="1:17" ht="18" customHeight="1">
      <c r="A136" s="412">
        <v>26</v>
      </c>
      <c r="B136" s="410" t="s">
        <v>62</v>
      </c>
      <c r="C136" s="405">
        <v>4902547</v>
      </c>
      <c r="D136" s="102" t="s">
        <v>12</v>
      </c>
      <c r="E136" s="113" t="s">
        <v>354</v>
      </c>
      <c r="F136" s="405">
        <v>-100</v>
      </c>
      <c r="G136" s="440">
        <v>5885</v>
      </c>
      <c r="H136" s="441">
        <v>5885</v>
      </c>
      <c r="I136" s="354">
        <f>G136-H136</f>
        <v>0</v>
      </c>
      <c r="J136" s="354">
        <f>$F136*I136</f>
        <v>0</v>
      </c>
      <c r="K136" s="354">
        <f>J136/1000000</f>
        <v>0</v>
      </c>
      <c r="L136" s="440">
        <v>8891</v>
      </c>
      <c r="M136" s="441">
        <v>8891</v>
      </c>
      <c r="N136" s="354">
        <f>L136-M136</f>
        <v>0</v>
      </c>
      <c r="O136" s="354">
        <f>$F136*N136</f>
        <v>0</v>
      </c>
      <c r="P136" s="354">
        <f>O136/1000000</f>
        <v>0</v>
      </c>
      <c r="Q136" s="397" t="s">
        <v>428</v>
      </c>
    </row>
    <row r="137" spans="1:17" ht="18" customHeight="1">
      <c r="A137" s="412">
        <v>27</v>
      </c>
      <c r="B137" s="410" t="s">
        <v>63</v>
      </c>
      <c r="C137" s="405">
        <v>4902605</v>
      </c>
      <c r="D137" s="102" t="s">
        <v>12</v>
      </c>
      <c r="E137" s="113" t="s">
        <v>354</v>
      </c>
      <c r="F137" s="744">
        <v>-1333.33</v>
      </c>
      <c r="G137" s="440">
        <v>0</v>
      </c>
      <c r="H137" s="441">
        <v>0</v>
      </c>
      <c r="I137" s="354">
        <f t="shared" si="12"/>
        <v>0</v>
      </c>
      <c r="J137" s="354">
        <f t="shared" si="10"/>
        <v>0</v>
      </c>
      <c r="K137" s="354">
        <f t="shared" si="8"/>
        <v>0</v>
      </c>
      <c r="L137" s="440">
        <v>0</v>
      </c>
      <c r="M137" s="441">
        <v>0</v>
      </c>
      <c r="N137" s="354">
        <f t="shared" si="13"/>
        <v>0</v>
      </c>
      <c r="O137" s="354">
        <f t="shared" si="11"/>
        <v>0</v>
      </c>
      <c r="P137" s="354">
        <f t="shared" si="9"/>
        <v>0</v>
      </c>
      <c r="Q137" s="397"/>
    </row>
    <row r="138" spans="1:17" ht="18" customHeight="1">
      <c r="A138" s="412">
        <v>28</v>
      </c>
      <c r="B138" s="410" t="s">
        <v>64</v>
      </c>
      <c r="C138" s="405">
        <v>4902526</v>
      </c>
      <c r="D138" s="102" t="s">
        <v>12</v>
      </c>
      <c r="E138" s="113" t="s">
        <v>354</v>
      </c>
      <c r="F138" s="405">
        <v>-100</v>
      </c>
      <c r="G138" s="437">
        <v>17428</v>
      </c>
      <c r="H138" s="438">
        <v>17342</v>
      </c>
      <c r="I138" s="378">
        <f t="shared" si="12"/>
        <v>86</v>
      </c>
      <c r="J138" s="378">
        <f t="shared" si="10"/>
        <v>-8600</v>
      </c>
      <c r="K138" s="378">
        <f t="shared" si="8"/>
        <v>-0.0086</v>
      </c>
      <c r="L138" s="437">
        <v>18480</v>
      </c>
      <c r="M138" s="438">
        <v>17870</v>
      </c>
      <c r="N138" s="378">
        <f t="shared" si="13"/>
        <v>610</v>
      </c>
      <c r="O138" s="378">
        <f t="shared" si="11"/>
        <v>-61000</v>
      </c>
      <c r="P138" s="378">
        <f t="shared" si="9"/>
        <v>-0.061</v>
      </c>
      <c r="Q138" s="397"/>
    </row>
    <row r="139" spans="1:17" s="723" customFormat="1" ht="18" customHeight="1">
      <c r="A139" s="412">
        <v>29</v>
      </c>
      <c r="B139" s="410" t="s">
        <v>65</v>
      </c>
      <c r="C139" s="405">
        <v>4902529</v>
      </c>
      <c r="D139" s="102" t="s">
        <v>12</v>
      </c>
      <c r="E139" s="113" t="s">
        <v>354</v>
      </c>
      <c r="F139" s="405">
        <v>-44.44</v>
      </c>
      <c r="G139" s="440">
        <v>998213</v>
      </c>
      <c r="H139" s="441">
        <v>998319</v>
      </c>
      <c r="I139" s="354">
        <f>G139-H139</f>
        <v>-106</v>
      </c>
      <c r="J139" s="354">
        <f t="shared" si="10"/>
        <v>4710.639999999999</v>
      </c>
      <c r="K139" s="762">
        <f t="shared" si="8"/>
        <v>0.0047106399999999994</v>
      </c>
      <c r="L139" s="440">
        <v>293</v>
      </c>
      <c r="M139" s="441">
        <v>324</v>
      </c>
      <c r="N139" s="354">
        <f>L139-M139</f>
        <v>-31</v>
      </c>
      <c r="O139" s="354">
        <f t="shared" si="11"/>
        <v>1377.6399999999999</v>
      </c>
      <c r="P139" s="762">
        <f t="shared" si="9"/>
        <v>0.0013776399999999999</v>
      </c>
      <c r="Q139" s="743"/>
    </row>
    <row r="140" spans="1:17" ht="18" customHeight="1">
      <c r="A140" s="412">
        <v>30</v>
      </c>
      <c r="B140" s="410" t="s">
        <v>147</v>
      </c>
      <c r="C140" s="405">
        <v>4865087</v>
      </c>
      <c r="D140" s="102" t="s">
        <v>12</v>
      </c>
      <c r="E140" s="113" t="s">
        <v>354</v>
      </c>
      <c r="F140" s="405">
        <v>-100</v>
      </c>
      <c r="G140" s="440">
        <v>0</v>
      </c>
      <c r="H140" s="441">
        <v>0</v>
      </c>
      <c r="I140" s="354">
        <f>G140-H140</f>
        <v>0</v>
      </c>
      <c r="J140" s="354">
        <f t="shared" si="10"/>
        <v>0</v>
      </c>
      <c r="K140" s="354">
        <f t="shared" si="8"/>
        <v>0</v>
      </c>
      <c r="L140" s="440">
        <v>0</v>
      </c>
      <c r="M140" s="441">
        <v>0</v>
      </c>
      <c r="N140" s="354">
        <f>L140-M140</f>
        <v>0</v>
      </c>
      <c r="O140" s="354">
        <f t="shared" si="11"/>
        <v>0</v>
      </c>
      <c r="P140" s="354">
        <f t="shared" si="9"/>
        <v>0</v>
      </c>
      <c r="Q140" s="397"/>
    </row>
    <row r="141" spans="1:17" ht="18" customHeight="1">
      <c r="A141" s="412"/>
      <c r="B141" s="471" t="s">
        <v>80</v>
      </c>
      <c r="C141" s="405"/>
      <c r="D141" s="102"/>
      <c r="E141" s="102"/>
      <c r="F141" s="405"/>
      <c r="G141" s="610"/>
      <c r="H141" s="615"/>
      <c r="I141" s="354"/>
      <c r="J141" s="354"/>
      <c r="K141" s="354"/>
      <c r="L141" s="324"/>
      <c r="M141" s="354"/>
      <c r="N141" s="354"/>
      <c r="O141" s="354"/>
      <c r="P141" s="354"/>
      <c r="Q141" s="397"/>
    </row>
    <row r="142" spans="1:17" ht="18">
      <c r="A142" s="412">
        <v>31</v>
      </c>
      <c r="B142" s="410" t="s">
        <v>81</v>
      </c>
      <c r="C142" s="405">
        <v>4902577</v>
      </c>
      <c r="D142" s="102" t="s">
        <v>12</v>
      </c>
      <c r="E142" s="113" t="s">
        <v>354</v>
      </c>
      <c r="F142" s="405">
        <v>400</v>
      </c>
      <c r="G142" s="440">
        <v>995589</v>
      </c>
      <c r="H142" s="441">
        <v>995589</v>
      </c>
      <c r="I142" s="354">
        <f>G142-H142</f>
        <v>0</v>
      </c>
      <c r="J142" s="354">
        <f t="shared" si="10"/>
        <v>0</v>
      </c>
      <c r="K142" s="354">
        <f t="shared" si="8"/>
        <v>0</v>
      </c>
      <c r="L142" s="440">
        <v>50</v>
      </c>
      <c r="M142" s="441">
        <v>48</v>
      </c>
      <c r="N142" s="354">
        <f>L142-M142</f>
        <v>2</v>
      </c>
      <c r="O142" s="354">
        <f t="shared" si="11"/>
        <v>800</v>
      </c>
      <c r="P142" s="354">
        <f t="shared" si="9"/>
        <v>0.0008</v>
      </c>
      <c r="Q142" s="708"/>
    </row>
    <row r="143" spans="1:17" ht="18" customHeight="1">
      <c r="A143" s="412">
        <v>32</v>
      </c>
      <c r="B143" s="410" t="s">
        <v>82</v>
      </c>
      <c r="C143" s="405">
        <v>4902516</v>
      </c>
      <c r="D143" s="102" t="s">
        <v>12</v>
      </c>
      <c r="E143" s="113" t="s">
        <v>354</v>
      </c>
      <c r="F143" s="405">
        <v>-100</v>
      </c>
      <c r="G143" s="440">
        <v>999261</v>
      </c>
      <c r="H143" s="441">
        <v>999261</v>
      </c>
      <c r="I143" s="354">
        <f>G143-H143</f>
        <v>0</v>
      </c>
      <c r="J143" s="354">
        <f t="shared" si="10"/>
        <v>0</v>
      </c>
      <c r="K143" s="354">
        <f t="shared" si="8"/>
        <v>0</v>
      </c>
      <c r="L143" s="440">
        <v>999404</v>
      </c>
      <c r="M143" s="441">
        <v>999404</v>
      </c>
      <c r="N143" s="354">
        <f>L143-M143</f>
        <v>0</v>
      </c>
      <c r="O143" s="354">
        <f t="shared" si="11"/>
        <v>0</v>
      </c>
      <c r="P143" s="354">
        <f t="shared" si="9"/>
        <v>0</v>
      </c>
      <c r="Q143" s="397"/>
    </row>
    <row r="144" spans="1:17" ht="18" customHeight="1">
      <c r="A144" s="412"/>
      <c r="B144" s="410" t="s">
        <v>82</v>
      </c>
      <c r="C144" s="405">
        <v>4902525</v>
      </c>
      <c r="D144" s="102" t="s">
        <v>12</v>
      </c>
      <c r="E144" s="113" t="s">
        <v>354</v>
      </c>
      <c r="F144" s="405">
        <v>-400</v>
      </c>
      <c r="G144" s="440">
        <v>0</v>
      </c>
      <c r="H144" s="441">
        <v>0</v>
      </c>
      <c r="I144" s="354">
        <f>G144-H144</f>
        <v>0</v>
      </c>
      <c r="J144" s="354">
        <f>$F144*I144</f>
        <v>0</v>
      </c>
      <c r="K144" s="354">
        <f>J144/1000000</f>
        <v>0</v>
      </c>
      <c r="L144" s="440">
        <v>999998</v>
      </c>
      <c r="M144" s="441">
        <v>1000000</v>
      </c>
      <c r="N144" s="354">
        <f>L144-M144</f>
        <v>-2</v>
      </c>
      <c r="O144" s="354">
        <f>$F144*N144</f>
        <v>800</v>
      </c>
      <c r="P144" s="354">
        <f>O144/1000000</f>
        <v>0.0008</v>
      </c>
      <c r="Q144" s="397" t="s">
        <v>425</v>
      </c>
    </row>
    <row r="145" spans="1:17" ht="15" customHeight="1" thickBot="1">
      <c r="A145" s="29"/>
      <c r="B145" s="783"/>
      <c r="C145" s="783"/>
      <c r="D145" s="783"/>
      <c r="E145" s="783"/>
      <c r="F145" s="783"/>
      <c r="G145" s="785"/>
      <c r="H145" s="786"/>
      <c r="I145" s="783"/>
      <c r="J145" s="783"/>
      <c r="K145" s="787"/>
      <c r="L145" s="788"/>
      <c r="M145" s="783"/>
      <c r="N145" s="783"/>
      <c r="O145" s="783"/>
      <c r="P145" s="787"/>
      <c r="Q145" s="179"/>
    </row>
    <row r="146" ht="13.5" thickTop="1"/>
    <row r="147" spans="1:16" ht="20.25">
      <c r="A147" s="183" t="s">
        <v>321</v>
      </c>
      <c r="K147" s="230">
        <f>SUM(K95:K145)</f>
        <v>-1.0743226933333332</v>
      </c>
      <c r="P147" s="230">
        <f>SUM(P95:P145)</f>
        <v>-2.1739390266666674</v>
      </c>
    </row>
    <row r="148" spans="1:16" ht="12.75">
      <c r="A148" s="66"/>
      <c r="K148" s="18"/>
      <c r="P148" s="18"/>
    </row>
    <row r="149" spans="1:16" ht="12.75">
      <c r="A149" s="66"/>
      <c r="K149" s="18"/>
      <c r="P149" s="18"/>
    </row>
    <row r="150" spans="1:17" ht="18">
      <c r="A150" s="66"/>
      <c r="K150" s="18"/>
      <c r="P150" s="18"/>
      <c r="Q150" s="533" t="str">
        <f>NDPL!$Q$1</f>
        <v>JUNE-2014</v>
      </c>
    </row>
    <row r="151" spans="1:16" ht="12.75">
      <c r="A151" s="66"/>
      <c r="K151" s="18"/>
      <c r="P151" s="18"/>
    </row>
    <row r="152" spans="1:16" ht="12.75">
      <c r="A152" s="66"/>
      <c r="K152" s="18"/>
      <c r="P152" s="18"/>
    </row>
    <row r="153" spans="1:16" ht="12.75">
      <c r="A153" s="66"/>
      <c r="K153" s="18"/>
      <c r="P153" s="18"/>
    </row>
    <row r="154" spans="1:11" ht="13.5" thickBot="1">
      <c r="A154" s="2"/>
      <c r="B154" s="8"/>
      <c r="C154" s="8"/>
      <c r="D154" s="62"/>
      <c r="E154" s="62"/>
      <c r="F154" s="22"/>
      <c r="G154" s="22"/>
      <c r="H154" s="22"/>
      <c r="I154" s="22"/>
      <c r="J154" s="22"/>
      <c r="K154" s="63"/>
    </row>
    <row r="155" spans="1:17" ht="27.75">
      <c r="A155" s="564" t="s">
        <v>200</v>
      </c>
      <c r="B155" s="172"/>
      <c r="C155" s="168"/>
      <c r="D155" s="168"/>
      <c r="E155" s="168"/>
      <c r="F155" s="226"/>
      <c r="G155" s="226"/>
      <c r="H155" s="226"/>
      <c r="I155" s="226"/>
      <c r="J155" s="226"/>
      <c r="K155" s="227"/>
      <c r="L155" s="55"/>
      <c r="M155" s="55"/>
      <c r="N155" s="55"/>
      <c r="O155" s="55"/>
      <c r="P155" s="55"/>
      <c r="Q155" s="56"/>
    </row>
    <row r="156" spans="1:17" ht="24.75" customHeight="1">
      <c r="A156" s="563" t="s">
        <v>323</v>
      </c>
      <c r="B156" s="64"/>
      <c r="C156" s="64"/>
      <c r="D156" s="64"/>
      <c r="E156" s="64"/>
      <c r="F156" s="64"/>
      <c r="G156" s="64"/>
      <c r="H156" s="64"/>
      <c r="I156" s="64"/>
      <c r="J156" s="64"/>
      <c r="K156" s="551">
        <f>K89</f>
        <v>-2.8005284959999996</v>
      </c>
      <c r="L156" s="341"/>
      <c r="M156" s="341"/>
      <c r="N156" s="341"/>
      <c r="O156" s="341"/>
      <c r="P156" s="551">
        <f>P89</f>
        <v>34.929320844</v>
      </c>
      <c r="Q156" s="57"/>
    </row>
    <row r="157" spans="1:17" ht="24.75" customHeight="1">
      <c r="A157" s="563" t="s">
        <v>322</v>
      </c>
      <c r="B157" s="64"/>
      <c r="C157" s="64"/>
      <c r="D157" s="64"/>
      <c r="E157" s="64"/>
      <c r="F157" s="64"/>
      <c r="G157" s="64"/>
      <c r="H157" s="64"/>
      <c r="I157" s="64"/>
      <c r="J157" s="64"/>
      <c r="K157" s="551">
        <f>K147</f>
        <v>-1.0743226933333332</v>
      </c>
      <c r="L157" s="341"/>
      <c r="M157" s="341"/>
      <c r="N157" s="341"/>
      <c r="O157" s="341"/>
      <c r="P157" s="551">
        <f>P147</f>
        <v>-2.1739390266666674</v>
      </c>
      <c r="Q157" s="57"/>
    </row>
    <row r="158" spans="1:17" ht="24.75" customHeight="1">
      <c r="A158" s="563" t="s">
        <v>324</v>
      </c>
      <c r="B158" s="64"/>
      <c r="C158" s="64"/>
      <c r="D158" s="64"/>
      <c r="E158" s="64"/>
      <c r="F158" s="64"/>
      <c r="G158" s="64"/>
      <c r="H158" s="64"/>
      <c r="I158" s="64"/>
      <c r="J158" s="64"/>
      <c r="K158" s="551">
        <f>'ROHTAK ROAD'!K43</f>
        <v>0.23928750000000001</v>
      </c>
      <c r="L158" s="341"/>
      <c r="M158" s="341"/>
      <c r="N158" s="341"/>
      <c r="O158" s="341"/>
      <c r="P158" s="551">
        <f>'ROHTAK ROAD'!P43</f>
        <v>1.5297749999999999</v>
      </c>
      <c r="Q158" s="57"/>
    </row>
    <row r="159" spans="1:17" ht="24.75" customHeight="1">
      <c r="A159" s="563" t="s">
        <v>325</v>
      </c>
      <c r="B159" s="64"/>
      <c r="C159" s="64"/>
      <c r="D159" s="64"/>
      <c r="E159" s="64"/>
      <c r="F159" s="64"/>
      <c r="G159" s="64"/>
      <c r="H159" s="64"/>
      <c r="I159" s="64"/>
      <c r="J159" s="64"/>
      <c r="K159" s="551">
        <f>-MES!K40</f>
        <v>-0.050199999999999995</v>
      </c>
      <c r="L159" s="341"/>
      <c r="M159" s="341"/>
      <c r="N159" s="341"/>
      <c r="O159" s="341"/>
      <c r="P159" s="551">
        <f>-MES!P40</f>
        <v>-0.431</v>
      </c>
      <c r="Q159" s="57"/>
    </row>
    <row r="160" spans="1:17" ht="29.25" customHeight="1" thickBot="1">
      <c r="A160" s="565" t="s">
        <v>201</v>
      </c>
      <c r="B160" s="228"/>
      <c r="C160" s="229"/>
      <c r="D160" s="229"/>
      <c r="E160" s="229"/>
      <c r="F160" s="229"/>
      <c r="G160" s="229"/>
      <c r="H160" s="229"/>
      <c r="I160" s="229"/>
      <c r="J160" s="229"/>
      <c r="K160" s="566">
        <f>SUM(K156:K159)</f>
        <v>-3.6857636893333323</v>
      </c>
      <c r="L160" s="552"/>
      <c r="M160" s="552"/>
      <c r="N160" s="552"/>
      <c r="O160" s="552"/>
      <c r="P160" s="566">
        <f>SUM(P156:P159)</f>
        <v>33.85415681733334</v>
      </c>
      <c r="Q160" s="184"/>
    </row>
    <row r="165" ht="13.5" thickBot="1"/>
    <row r="166" spans="1:17" ht="12.75">
      <c r="A166" s="267"/>
      <c r="B166" s="268"/>
      <c r="C166" s="268"/>
      <c r="D166" s="268"/>
      <c r="E166" s="268"/>
      <c r="F166" s="268"/>
      <c r="G166" s="268"/>
      <c r="H166" s="55"/>
      <c r="I166" s="55"/>
      <c r="J166" s="55"/>
      <c r="K166" s="55"/>
      <c r="L166" s="55"/>
      <c r="M166" s="55"/>
      <c r="N166" s="55"/>
      <c r="O166" s="55"/>
      <c r="P166" s="55"/>
      <c r="Q166" s="56"/>
    </row>
    <row r="167" spans="1:17" ht="26.25">
      <c r="A167" s="555" t="s">
        <v>335</v>
      </c>
      <c r="B167" s="259"/>
      <c r="C167" s="259"/>
      <c r="D167" s="259"/>
      <c r="E167" s="259"/>
      <c r="F167" s="259"/>
      <c r="G167" s="259"/>
      <c r="H167" s="19"/>
      <c r="I167" s="19"/>
      <c r="J167" s="19"/>
      <c r="K167" s="19"/>
      <c r="L167" s="19"/>
      <c r="M167" s="19"/>
      <c r="N167" s="19"/>
      <c r="O167" s="19"/>
      <c r="P167" s="19"/>
      <c r="Q167" s="57"/>
    </row>
    <row r="168" spans="1:17" ht="12.75">
      <c r="A168" s="269"/>
      <c r="B168" s="259"/>
      <c r="C168" s="259"/>
      <c r="D168" s="259"/>
      <c r="E168" s="259"/>
      <c r="F168" s="259"/>
      <c r="G168" s="259"/>
      <c r="H168" s="19"/>
      <c r="I168" s="19"/>
      <c r="J168" s="19"/>
      <c r="K168" s="19"/>
      <c r="L168" s="19"/>
      <c r="M168" s="19"/>
      <c r="N168" s="19"/>
      <c r="O168" s="19"/>
      <c r="P168" s="19"/>
      <c r="Q168" s="57"/>
    </row>
    <row r="169" spans="1:17" ht="15.75">
      <c r="A169" s="270"/>
      <c r="B169" s="271"/>
      <c r="C169" s="271"/>
      <c r="D169" s="271"/>
      <c r="E169" s="271"/>
      <c r="F169" s="271"/>
      <c r="G169" s="271"/>
      <c r="H169" s="19"/>
      <c r="I169" s="19"/>
      <c r="J169" s="19"/>
      <c r="K169" s="313" t="s">
        <v>347</v>
      </c>
      <c r="L169" s="19"/>
      <c r="M169" s="19"/>
      <c r="N169" s="19"/>
      <c r="O169" s="19"/>
      <c r="P169" s="313" t="s">
        <v>348</v>
      </c>
      <c r="Q169" s="57"/>
    </row>
    <row r="170" spans="1:17" ht="12.75">
      <c r="A170" s="272"/>
      <c r="B170" s="157"/>
      <c r="C170" s="157"/>
      <c r="D170" s="157"/>
      <c r="E170" s="157"/>
      <c r="F170" s="157"/>
      <c r="G170" s="157"/>
      <c r="H170" s="19"/>
      <c r="I170" s="19"/>
      <c r="J170" s="19"/>
      <c r="K170" s="19"/>
      <c r="L170" s="19"/>
      <c r="M170" s="19"/>
      <c r="N170" s="19"/>
      <c r="O170" s="19"/>
      <c r="P170" s="19"/>
      <c r="Q170" s="57"/>
    </row>
    <row r="171" spans="1:17" ht="12.75">
      <c r="A171" s="272"/>
      <c r="B171" s="157"/>
      <c r="C171" s="157"/>
      <c r="D171" s="157"/>
      <c r="E171" s="157"/>
      <c r="F171" s="157"/>
      <c r="G171" s="157"/>
      <c r="H171" s="19"/>
      <c r="I171" s="19"/>
      <c r="J171" s="19"/>
      <c r="K171" s="19"/>
      <c r="L171" s="19"/>
      <c r="M171" s="19"/>
      <c r="N171" s="19"/>
      <c r="O171" s="19"/>
      <c r="P171" s="19"/>
      <c r="Q171" s="57"/>
    </row>
    <row r="172" spans="1:17" ht="23.25">
      <c r="A172" s="553" t="s">
        <v>338</v>
      </c>
      <c r="B172" s="260"/>
      <c r="C172" s="260"/>
      <c r="D172" s="261"/>
      <c r="E172" s="261"/>
      <c r="F172" s="262"/>
      <c r="G172" s="261"/>
      <c r="H172" s="19"/>
      <c r="I172" s="19"/>
      <c r="J172" s="19"/>
      <c r="K172" s="558">
        <f>K160</f>
        <v>-3.6857636893333323</v>
      </c>
      <c r="L172" s="556" t="s">
        <v>336</v>
      </c>
      <c r="M172" s="507"/>
      <c r="N172" s="507"/>
      <c r="O172" s="507"/>
      <c r="P172" s="558">
        <f>P160</f>
        <v>33.85415681733334</v>
      </c>
      <c r="Q172" s="560" t="s">
        <v>336</v>
      </c>
    </row>
    <row r="173" spans="1:17" ht="23.25">
      <c r="A173" s="277"/>
      <c r="B173" s="263"/>
      <c r="C173" s="263"/>
      <c r="D173" s="259"/>
      <c r="E173" s="259"/>
      <c r="F173" s="264"/>
      <c r="G173" s="259"/>
      <c r="H173" s="19"/>
      <c r="I173" s="19"/>
      <c r="J173" s="19"/>
      <c r="K173" s="507"/>
      <c r="L173" s="557"/>
      <c r="M173" s="507"/>
      <c r="N173" s="507"/>
      <c r="O173" s="507"/>
      <c r="P173" s="507"/>
      <c r="Q173" s="561"/>
    </row>
    <row r="174" spans="1:17" ht="23.25">
      <c r="A174" s="554" t="s">
        <v>337</v>
      </c>
      <c r="B174" s="265"/>
      <c r="C174" s="49"/>
      <c r="D174" s="259"/>
      <c r="E174" s="259"/>
      <c r="F174" s="266"/>
      <c r="G174" s="261"/>
      <c r="H174" s="19"/>
      <c r="I174" s="19"/>
      <c r="J174" s="19"/>
      <c r="K174" s="507">
        <f>'STEPPED UP GENCO'!K44</f>
        <v>0.1525800132</v>
      </c>
      <c r="L174" s="556" t="s">
        <v>336</v>
      </c>
      <c r="M174" s="507"/>
      <c r="N174" s="507"/>
      <c r="O174" s="507"/>
      <c r="P174" s="558">
        <f>'STEPPED UP GENCO'!P44</f>
        <v>-0.5779240764</v>
      </c>
      <c r="Q174" s="560" t="s">
        <v>336</v>
      </c>
    </row>
    <row r="175" spans="1:17" ht="15">
      <c r="A175" s="273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258"/>
      <c r="M175" s="19"/>
      <c r="N175" s="19"/>
      <c r="O175" s="19"/>
      <c r="P175" s="19"/>
      <c r="Q175" s="562"/>
    </row>
    <row r="176" spans="1:17" ht="15">
      <c r="A176" s="273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258"/>
      <c r="M176" s="19"/>
      <c r="N176" s="19"/>
      <c r="O176" s="19"/>
      <c r="P176" s="19"/>
      <c r="Q176" s="562"/>
    </row>
    <row r="177" spans="1:17" ht="15">
      <c r="A177" s="273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258"/>
      <c r="M177" s="19"/>
      <c r="N177" s="19"/>
      <c r="O177" s="19"/>
      <c r="P177" s="19"/>
      <c r="Q177" s="562"/>
    </row>
    <row r="178" spans="1:17" ht="23.25">
      <c r="A178" s="273"/>
      <c r="B178" s="19"/>
      <c r="C178" s="19"/>
      <c r="D178" s="19"/>
      <c r="E178" s="19"/>
      <c r="F178" s="19"/>
      <c r="G178" s="19"/>
      <c r="H178" s="260"/>
      <c r="I178" s="260"/>
      <c r="J178" s="279" t="s">
        <v>339</v>
      </c>
      <c r="K178" s="559">
        <f>SUM(K172:K177)</f>
        <v>-3.533183676133332</v>
      </c>
      <c r="L178" s="279" t="s">
        <v>336</v>
      </c>
      <c r="M178" s="507"/>
      <c r="N178" s="507"/>
      <c r="O178" s="507"/>
      <c r="P178" s="559">
        <f>SUM(P172:P177)</f>
        <v>33.27623274093334</v>
      </c>
      <c r="Q178" s="279" t="s">
        <v>336</v>
      </c>
    </row>
    <row r="179" spans="1:17" ht="13.5" thickBot="1">
      <c r="A179" s="274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184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45" max="255" man="1"/>
    <brk id="90" min="1" max="16" man="1"/>
    <brk id="147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7"/>
  <sheetViews>
    <sheetView view="pageBreakPreview" zoomScale="70" zoomScaleNormal="70" zoomScaleSheetLayoutView="70" zoomScalePageLayoutView="50" workbookViewId="0" topLeftCell="A55">
      <selection activeCell="I47" sqref="I47"/>
    </sheetView>
  </sheetViews>
  <sheetFormatPr defaultColWidth="9.140625" defaultRowHeight="12.75"/>
  <cols>
    <col min="1" max="1" width="4.140625" style="0" customWidth="1"/>
    <col min="2" max="2" width="19.00390625" style="0" customWidth="1"/>
    <col min="3" max="3" width="9.7109375" style="0" customWidth="1"/>
    <col min="5" max="5" width="15.421875" style="0" customWidth="1"/>
    <col min="6" max="6" width="6.8515625" style="0" customWidth="1"/>
    <col min="7" max="8" width="12.421875" style="0" customWidth="1"/>
    <col min="9" max="9" width="9.421875" style="0" bestFit="1" customWidth="1"/>
    <col min="10" max="10" width="12.421875" style="0" customWidth="1"/>
    <col min="11" max="11" width="13.7109375" style="0" customWidth="1"/>
    <col min="12" max="12" width="12.8515625" style="0" customWidth="1"/>
    <col min="13" max="13" width="13.28125" style="0" customWidth="1"/>
    <col min="14" max="14" width="9.421875" style="0" bestFit="1" customWidth="1"/>
    <col min="15" max="15" width="12.28125" style="0" customWidth="1"/>
    <col min="16" max="16" width="14.7109375" style="0" customWidth="1"/>
    <col min="17" max="17" width="24.00390625" style="0" customWidth="1"/>
  </cols>
  <sheetData>
    <row r="1" spans="1:17" ht="26.25">
      <c r="A1" s="1" t="s">
        <v>244</v>
      </c>
      <c r="Q1" s="215" t="str">
        <f>NDPL!Q1</f>
        <v>JUNE-2014</v>
      </c>
    </row>
    <row r="2" ht="18.75" customHeight="1">
      <c r="A2" s="95" t="s">
        <v>245</v>
      </c>
    </row>
    <row r="3" ht="23.25">
      <c r="A3" s="220" t="s">
        <v>219</v>
      </c>
    </row>
    <row r="4" spans="1:16" ht="24" thickBot="1">
      <c r="A4" s="524" t="s">
        <v>220</v>
      </c>
      <c r="G4" s="19"/>
      <c r="H4" s="19"/>
      <c r="I4" s="54" t="s">
        <v>406</v>
      </c>
      <c r="J4" s="19"/>
      <c r="K4" s="19"/>
      <c r="L4" s="19"/>
      <c r="M4" s="19"/>
      <c r="N4" s="54" t="s">
        <v>407</v>
      </c>
      <c r="O4" s="19"/>
      <c r="P4" s="19"/>
    </row>
    <row r="5" spans="1:17" ht="62.25" customHeight="1" thickBot="1" thickTop="1">
      <c r="A5" s="39" t="s">
        <v>8</v>
      </c>
      <c r="B5" s="36" t="s">
        <v>9</v>
      </c>
      <c r="C5" s="37" t="s">
        <v>1</v>
      </c>
      <c r="D5" s="37" t="s">
        <v>2</v>
      </c>
      <c r="E5" s="37" t="s">
        <v>3</v>
      </c>
      <c r="F5" s="37" t="s">
        <v>10</v>
      </c>
      <c r="G5" s="39" t="str">
        <f>NDPL!G5</f>
        <v>FINAL READING 01/07/2014</v>
      </c>
      <c r="H5" s="37" t="str">
        <f>NDPL!H5</f>
        <v>INTIAL READING 01/06/2014</v>
      </c>
      <c r="I5" s="37" t="s">
        <v>4</v>
      </c>
      <c r="J5" s="37" t="s">
        <v>5</v>
      </c>
      <c r="K5" s="37" t="s">
        <v>6</v>
      </c>
      <c r="L5" s="39" t="str">
        <f>NDPL!G5</f>
        <v>FINAL READING 01/07/2014</v>
      </c>
      <c r="M5" s="37" t="str">
        <f>NDPL!H5</f>
        <v>INTIAL READING 01/06/2014</v>
      </c>
      <c r="N5" s="37" t="s">
        <v>4</v>
      </c>
      <c r="O5" s="37" t="s">
        <v>5</v>
      </c>
      <c r="P5" s="37" t="s">
        <v>6</v>
      </c>
      <c r="Q5" s="211" t="s">
        <v>317</v>
      </c>
    </row>
    <row r="6" ht="14.25" thickBot="1" thickTop="1"/>
    <row r="7" spans="1:17" ht="18" customHeight="1" thickTop="1">
      <c r="A7" s="185"/>
      <c r="B7" s="186" t="s">
        <v>203</v>
      </c>
      <c r="C7" s="187"/>
      <c r="D7" s="187"/>
      <c r="E7" s="187"/>
      <c r="F7" s="187"/>
      <c r="G7" s="69"/>
      <c r="H7" s="70"/>
      <c r="I7" s="617"/>
      <c r="J7" s="617"/>
      <c r="K7" s="617"/>
      <c r="L7" s="71"/>
      <c r="M7" s="70"/>
      <c r="N7" s="70"/>
      <c r="O7" s="70"/>
      <c r="P7" s="70"/>
      <c r="Q7" s="177"/>
    </row>
    <row r="8" spans="1:17" ht="18" customHeight="1">
      <c r="A8" s="188"/>
      <c r="B8" s="189" t="s">
        <v>112</v>
      </c>
      <c r="C8" s="190"/>
      <c r="D8" s="191"/>
      <c r="E8" s="192"/>
      <c r="F8" s="193"/>
      <c r="G8" s="75"/>
      <c r="H8" s="76"/>
      <c r="I8" s="618"/>
      <c r="J8" s="618"/>
      <c r="K8" s="618"/>
      <c r="L8" s="78"/>
      <c r="M8" s="76"/>
      <c r="N8" s="77"/>
      <c r="O8" s="77"/>
      <c r="P8" s="77"/>
      <c r="Q8" s="178"/>
    </row>
    <row r="9" spans="1:17" ht="18">
      <c r="A9" s="188">
        <v>1</v>
      </c>
      <c r="B9" s="189" t="s">
        <v>113</v>
      </c>
      <c r="C9" s="190">
        <v>4865136</v>
      </c>
      <c r="D9" s="194" t="s">
        <v>12</v>
      </c>
      <c r="E9" s="308" t="s">
        <v>354</v>
      </c>
      <c r="F9" s="195">
        <v>200</v>
      </c>
      <c r="G9" s="682">
        <v>46071</v>
      </c>
      <c r="H9" s="683">
        <v>46037</v>
      </c>
      <c r="I9" s="618">
        <f aca="true" t="shared" si="0" ref="I9:I15">G9-H9</f>
        <v>34</v>
      </c>
      <c r="J9" s="618">
        <f aca="true" t="shared" si="1" ref="J9:J63">$F9*I9</f>
        <v>6800</v>
      </c>
      <c r="K9" s="618">
        <f aca="true" t="shared" si="2" ref="K9:K63">J9/1000000</f>
        <v>0.0068</v>
      </c>
      <c r="L9" s="682">
        <v>74341</v>
      </c>
      <c r="M9" s="683">
        <v>72660</v>
      </c>
      <c r="N9" s="618">
        <f aca="true" t="shared" si="3" ref="N9:N15">L9-M9</f>
        <v>1681</v>
      </c>
      <c r="O9" s="618">
        <f aca="true" t="shared" si="4" ref="O9:O63">$F9*N9</f>
        <v>336200</v>
      </c>
      <c r="P9" s="618">
        <f aca="true" t="shared" si="5" ref="P9:P63">O9/1000000</f>
        <v>0.3362</v>
      </c>
      <c r="Q9" s="573"/>
    </row>
    <row r="10" spans="1:17" ht="18" customHeight="1">
      <c r="A10" s="188">
        <v>2</v>
      </c>
      <c r="B10" s="189" t="s">
        <v>114</v>
      </c>
      <c r="C10" s="190">
        <v>4865137</v>
      </c>
      <c r="D10" s="194" t="s">
        <v>12</v>
      </c>
      <c r="E10" s="308" t="s">
        <v>354</v>
      </c>
      <c r="F10" s="195">
        <v>100</v>
      </c>
      <c r="G10" s="437">
        <v>73724</v>
      </c>
      <c r="H10" s="438">
        <v>73728</v>
      </c>
      <c r="I10" s="618">
        <f t="shared" si="0"/>
        <v>-4</v>
      </c>
      <c r="J10" s="618">
        <f t="shared" si="1"/>
        <v>-400</v>
      </c>
      <c r="K10" s="618">
        <f t="shared" si="2"/>
        <v>-0.0004</v>
      </c>
      <c r="L10" s="437">
        <v>139807</v>
      </c>
      <c r="M10" s="438">
        <v>139958</v>
      </c>
      <c r="N10" s="609">
        <f t="shared" si="3"/>
        <v>-151</v>
      </c>
      <c r="O10" s="609">
        <f t="shared" si="4"/>
        <v>-15100</v>
      </c>
      <c r="P10" s="609">
        <f t="shared" si="5"/>
        <v>-0.0151</v>
      </c>
      <c r="Q10" s="178"/>
    </row>
    <row r="11" spans="1:17" ht="18">
      <c r="A11" s="188">
        <v>3</v>
      </c>
      <c r="B11" s="189" t="s">
        <v>115</v>
      </c>
      <c r="C11" s="190">
        <v>4865138</v>
      </c>
      <c r="D11" s="194" t="s">
        <v>12</v>
      </c>
      <c r="E11" s="308" t="s">
        <v>354</v>
      </c>
      <c r="F11" s="195">
        <v>200</v>
      </c>
      <c r="G11" s="693">
        <v>980950</v>
      </c>
      <c r="H11" s="694">
        <v>980964</v>
      </c>
      <c r="I11" s="619">
        <f t="shared" si="0"/>
        <v>-14</v>
      </c>
      <c r="J11" s="619">
        <f t="shared" si="1"/>
        <v>-2800</v>
      </c>
      <c r="K11" s="619">
        <f t="shared" si="2"/>
        <v>-0.0028</v>
      </c>
      <c r="L11" s="693">
        <v>906</v>
      </c>
      <c r="M11" s="694">
        <v>1722</v>
      </c>
      <c r="N11" s="619">
        <f t="shared" si="3"/>
        <v>-816</v>
      </c>
      <c r="O11" s="619">
        <f t="shared" si="4"/>
        <v>-163200</v>
      </c>
      <c r="P11" s="619">
        <f t="shared" si="5"/>
        <v>-0.1632</v>
      </c>
      <c r="Q11" s="691"/>
    </row>
    <row r="12" spans="1:17" ht="18">
      <c r="A12" s="188">
        <v>4</v>
      </c>
      <c r="B12" s="189" t="s">
        <v>116</v>
      </c>
      <c r="C12" s="190">
        <v>4865139</v>
      </c>
      <c r="D12" s="194" t="s">
        <v>12</v>
      </c>
      <c r="E12" s="308" t="s">
        <v>354</v>
      </c>
      <c r="F12" s="195">
        <v>200</v>
      </c>
      <c r="G12" s="437">
        <v>74462</v>
      </c>
      <c r="H12" s="438">
        <v>74459</v>
      </c>
      <c r="I12" s="618">
        <f t="shared" si="0"/>
        <v>3</v>
      </c>
      <c r="J12" s="618">
        <f t="shared" si="1"/>
        <v>600</v>
      </c>
      <c r="K12" s="618">
        <f t="shared" si="2"/>
        <v>0.0006</v>
      </c>
      <c r="L12" s="437">
        <v>90349</v>
      </c>
      <c r="M12" s="438">
        <v>89171</v>
      </c>
      <c r="N12" s="609">
        <f t="shared" si="3"/>
        <v>1178</v>
      </c>
      <c r="O12" s="609">
        <f t="shared" si="4"/>
        <v>235600</v>
      </c>
      <c r="P12" s="609">
        <f t="shared" si="5"/>
        <v>0.2356</v>
      </c>
      <c r="Q12" s="685"/>
    </row>
    <row r="13" spans="1:17" s="723" customFormat="1" ht="18" customHeight="1">
      <c r="A13" s="188">
        <v>5</v>
      </c>
      <c r="B13" s="189" t="s">
        <v>117</v>
      </c>
      <c r="C13" s="190">
        <v>4865050</v>
      </c>
      <c r="D13" s="194" t="s">
        <v>12</v>
      </c>
      <c r="E13" s="308" t="s">
        <v>354</v>
      </c>
      <c r="F13" s="195">
        <v>800</v>
      </c>
      <c r="G13" s="440">
        <v>7278</v>
      </c>
      <c r="H13" s="441">
        <v>7268</v>
      </c>
      <c r="I13" s="619">
        <f>G13-H13</f>
        <v>10</v>
      </c>
      <c r="J13" s="619">
        <f t="shared" si="1"/>
        <v>8000</v>
      </c>
      <c r="K13" s="619">
        <f t="shared" si="2"/>
        <v>0.008</v>
      </c>
      <c r="L13" s="440">
        <v>2634</v>
      </c>
      <c r="M13" s="441">
        <v>1633</v>
      </c>
      <c r="N13" s="615">
        <f>L13-M13</f>
        <v>1001</v>
      </c>
      <c r="O13" s="615">
        <f t="shared" si="4"/>
        <v>800800</v>
      </c>
      <c r="P13" s="615">
        <f t="shared" si="5"/>
        <v>0.8008</v>
      </c>
      <c r="Q13" s="725"/>
    </row>
    <row r="14" spans="1:17" s="723" customFormat="1" ht="18" customHeight="1">
      <c r="A14" s="188">
        <v>6</v>
      </c>
      <c r="B14" s="189" t="s">
        <v>381</v>
      </c>
      <c r="C14" s="190">
        <v>4864949</v>
      </c>
      <c r="D14" s="194" t="s">
        <v>12</v>
      </c>
      <c r="E14" s="308" t="s">
        <v>354</v>
      </c>
      <c r="F14" s="195">
        <v>2000</v>
      </c>
      <c r="G14" s="440">
        <v>13727</v>
      </c>
      <c r="H14" s="441">
        <v>13727</v>
      </c>
      <c r="I14" s="619">
        <f t="shared" si="0"/>
        <v>0</v>
      </c>
      <c r="J14" s="619">
        <f t="shared" si="1"/>
        <v>0</v>
      </c>
      <c r="K14" s="619">
        <f t="shared" si="2"/>
        <v>0</v>
      </c>
      <c r="L14" s="440">
        <v>1401</v>
      </c>
      <c r="M14" s="441">
        <v>1086</v>
      </c>
      <c r="N14" s="615">
        <f t="shared" si="3"/>
        <v>315</v>
      </c>
      <c r="O14" s="615">
        <f t="shared" si="4"/>
        <v>630000</v>
      </c>
      <c r="P14" s="615">
        <f t="shared" si="5"/>
        <v>0.63</v>
      </c>
      <c r="Q14" s="724"/>
    </row>
    <row r="15" spans="1:17" ht="18" customHeight="1">
      <c r="A15" s="188">
        <v>7</v>
      </c>
      <c r="B15" s="477" t="s">
        <v>404</v>
      </c>
      <c r="C15" s="482">
        <v>5128434</v>
      </c>
      <c r="D15" s="194" t="s">
        <v>12</v>
      </c>
      <c r="E15" s="308" t="s">
        <v>354</v>
      </c>
      <c r="F15" s="491">
        <v>800</v>
      </c>
      <c r="G15" s="437">
        <v>983109</v>
      </c>
      <c r="H15" s="438">
        <v>983109</v>
      </c>
      <c r="I15" s="618">
        <f t="shared" si="0"/>
        <v>0</v>
      </c>
      <c r="J15" s="618">
        <f t="shared" si="1"/>
        <v>0</v>
      </c>
      <c r="K15" s="618">
        <f t="shared" si="2"/>
        <v>0</v>
      </c>
      <c r="L15" s="437">
        <v>992144</v>
      </c>
      <c r="M15" s="438">
        <v>992602</v>
      </c>
      <c r="N15" s="609">
        <f t="shared" si="3"/>
        <v>-458</v>
      </c>
      <c r="O15" s="609">
        <f t="shared" si="4"/>
        <v>-366400</v>
      </c>
      <c r="P15" s="609">
        <f t="shared" si="5"/>
        <v>-0.3664</v>
      </c>
      <c r="Q15" s="178"/>
    </row>
    <row r="16" spans="1:17" ht="18" customHeight="1">
      <c r="A16" s="188">
        <v>8</v>
      </c>
      <c r="B16" s="477" t="s">
        <v>403</v>
      </c>
      <c r="C16" s="482">
        <v>5128430</v>
      </c>
      <c r="D16" s="194" t="s">
        <v>12</v>
      </c>
      <c r="E16" s="308" t="s">
        <v>354</v>
      </c>
      <c r="F16" s="491">
        <v>800</v>
      </c>
      <c r="G16" s="437">
        <v>987571</v>
      </c>
      <c r="H16" s="438">
        <v>987571</v>
      </c>
      <c r="I16" s="618">
        <f>G16-H16</f>
        <v>0</v>
      </c>
      <c r="J16" s="618">
        <f t="shared" si="1"/>
        <v>0</v>
      </c>
      <c r="K16" s="618">
        <f t="shared" si="2"/>
        <v>0</v>
      </c>
      <c r="L16" s="437">
        <v>992063</v>
      </c>
      <c r="M16" s="438">
        <v>993498</v>
      </c>
      <c r="N16" s="609">
        <f>L16-M16</f>
        <v>-1435</v>
      </c>
      <c r="O16" s="609">
        <f t="shared" si="4"/>
        <v>-1148000</v>
      </c>
      <c r="P16" s="609">
        <f t="shared" si="5"/>
        <v>-1.148</v>
      </c>
      <c r="Q16" s="178"/>
    </row>
    <row r="17" spans="1:17" ht="18" customHeight="1">
      <c r="A17" s="188">
        <v>9</v>
      </c>
      <c r="B17" s="477" t="s">
        <v>396</v>
      </c>
      <c r="C17" s="482">
        <v>5128445</v>
      </c>
      <c r="D17" s="194" t="s">
        <v>12</v>
      </c>
      <c r="E17" s="308" t="s">
        <v>354</v>
      </c>
      <c r="F17" s="491">
        <v>800</v>
      </c>
      <c r="G17" s="437">
        <v>993777</v>
      </c>
      <c r="H17" s="438">
        <v>993777</v>
      </c>
      <c r="I17" s="618">
        <f>G17-H17</f>
        <v>0</v>
      </c>
      <c r="J17" s="618">
        <f t="shared" si="1"/>
        <v>0</v>
      </c>
      <c r="K17" s="618">
        <f t="shared" si="2"/>
        <v>0</v>
      </c>
      <c r="L17" s="437">
        <v>996746</v>
      </c>
      <c r="M17" s="438">
        <v>997023</v>
      </c>
      <c r="N17" s="609">
        <f>L17-M17</f>
        <v>-277</v>
      </c>
      <c r="O17" s="609">
        <f t="shared" si="4"/>
        <v>-221600</v>
      </c>
      <c r="P17" s="609">
        <f t="shared" si="5"/>
        <v>-0.2216</v>
      </c>
      <c r="Q17" s="574"/>
    </row>
    <row r="18" spans="1:17" ht="18" customHeight="1">
      <c r="A18" s="188"/>
      <c r="B18" s="196" t="s">
        <v>387</v>
      </c>
      <c r="C18" s="190"/>
      <c r="D18" s="194"/>
      <c r="E18" s="308"/>
      <c r="F18" s="195"/>
      <c r="G18" s="127"/>
      <c r="H18" s="526"/>
      <c r="I18" s="619"/>
      <c r="J18" s="619"/>
      <c r="K18" s="619"/>
      <c r="L18" s="529"/>
      <c r="M18" s="77"/>
      <c r="N18" s="609"/>
      <c r="O18" s="609"/>
      <c r="P18" s="609"/>
      <c r="Q18" s="178"/>
    </row>
    <row r="19" spans="1:17" ht="18" customHeight="1">
      <c r="A19" s="188">
        <v>10</v>
      </c>
      <c r="B19" s="189" t="s">
        <v>204</v>
      </c>
      <c r="C19" s="190">
        <v>4865124</v>
      </c>
      <c r="D19" s="191" t="s">
        <v>12</v>
      </c>
      <c r="E19" s="308" t="s">
        <v>354</v>
      </c>
      <c r="F19" s="195">
        <v>100</v>
      </c>
      <c r="G19" s="437">
        <v>999009</v>
      </c>
      <c r="H19" s="438">
        <v>999005</v>
      </c>
      <c r="I19" s="619">
        <f aca="true" t="shared" si="6" ref="I19:I26">G19-H19</f>
        <v>4</v>
      </c>
      <c r="J19" s="619">
        <f t="shared" si="1"/>
        <v>400</v>
      </c>
      <c r="K19" s="619">
        <f t="shared" si="2"/>
        <v>0.0004</v>
      </c>
      <c r="L19" s="437">
        <v>372257</v>
      </c>
      <c r="M19" s="438">
        <v>364911</v>
      </c>
      <c r="N19" s="609">
        <f aca="true" t="shared" si="7" ref="N19:N26">L19-M19</f>
        <v>7346</v>
      </c>
      <c r="O19" s="609">
        <f t="shared" si="4"/>
        <v>734600</v>
      </c>
      <c r="P19" s="609">
        <f t="shared" si="5"/>
        <v>0.7346</v>
      </c>
      <c r="Q19" s="178"/>
    </row>
    <row r="20" spans="1:17" ht="18" customHeight="1">
      <c r="A20" s="188">
        <v>11</v>
      </c>
      <c r="B20" s="189" t="s">
        <v>205</v>
      </c>
      <c r="C20" s="190">
        <v>4865125</v>
      </c>
      <c r="D20" s="194" t="s">
        <v>12</v>
      </c>
      <c r="E20" s="308" t="s">
        <v>354</v>
      </c>
      <c r="F20" s="195">
        <v>100</v>
      </c>
      <c r="G20" s="437">
        <v>6605</v>
      </c>
      <c r="H20" s="438">
        <v>6605</v>
      </c>
      <c r="I20" s="619">
        <f t="shared" si="6"/>
        <v>0</v>
      </c>
      <c r="J20" s="619">
        <f t="shared" si="1"/>
        <v>0</v>
      </c>
      <c r="K20" s="619">
        <f t="shared" si="2"/>
        <v>0</v>
      </c>
      <c r="L20" s="437">
        <v>470995</v>
      </c>
      <c r="M20" s="438">
        <v>470995</v>
      </c>
      <c r="N20" s="609">
        <f t="shared" si="7"/>
        <v>0</v>
      </c>
      <c r="O20" s="609">
        <f t="shared" si="4"/>
        <v>0</v>
      </c>
      <c r="P20" s="609">
        <f t="shared" si="5"/>
        <v>0</v>
      </c>
      <c r="Q20" s="178"/>
    </row>
    <row r="21" spans="1:17" ht="18" customHeight="1">
      <c r="A21" s="188">
        <v>12</v>
      </c>
      <c r="B21" s="192" t="s">
        <v>206</v>
      </c>
      <c r="C21" s="190">
        <v>4865126</v>
      </c>
      <c r="D21" s="194" t="s">
        <v>12</v>
      </c>
      <c r="E21" s="308" t="s">
        <v>354</v>
      </c>
      <c r="F21" s="195">
        <v>100</v>
      </c>
      <c r="G21" s="437">
        <v>12880</v>
      </c>
      <c r="H21" s="438">
        <v>12879</v>
      </c>
      <c r="I21" s="619">
        <f t="shared" si="6"/>
        <v>1</v>
      </c>
      <c r="J21" s="619">
        <f t="shared" si="1"/>
        <v>100</v>
      </c>
      <c r="K21" s="619">
        <f t="shared" si="2"/>
        <v>0.0001</v>
      </c>
      <c r="L21" s="437">
        <v>359166</v>
      </c>
      <c r="M21" s="438">
        <v>355551</v>
      </c>
      <c r="N21" s="609">
        <f t="shared" si="7"/>
        <v>3615</v>
      </c>
      <c r="O21" s="609">
        <f t="shared" si="4"/>
        <v>361500</v>
      </c>
      <c r="P21" s="609">
        <f t="shared" si="5"/>
        <v>0.3615</v>
      </c>
      <c r="Q21" s="178"/>
    </row>
    <row r="22" spans="1:17" ht="18" customHeight="1">
      <c r="A22" s="188">
        <v>13</v>
      </c>
      <c r="B22" s="189" t="s">
        <v>207</v>
      </c>
      <c r="C22" s="190">
        <v>4865127</v>
      </c>
      <c r="D22" s="194" t="s">
        <v>12</v>
      </c>
      <c r="E22" s="308" t="s">
        <v>354</v>
      </c>
      <c r="F22" s="195">
        <v>100</v>
      </c>
      <c r="G22" s="437">
        <v>5279</v>
      </c>
      <c r="H22" s="438">
        <v>5274</v>
      </c>
      <c r="I22" s="619">
        <f t="shared" si="6"/>
        <v>5</v>
      </c>
      <c r="J22" s="619">
        <f t="shared" si="1"/>
        <v>500</v>
      </c>
      <c r="K22" s="619">
        <f t="shared" si="2"/>
        <v>0.0005</v>
      </c>
      <c r="L22" s="437">
        <v>356136</v>
      </c>
      <c r="M22" s="438">
        <v>352128</v>
      </c>
      <c r="N22" s="609">
        <f t="shared" si="7"/>
        <v>4008</v>
      </c>
      <c r="O22" s="609">
        <f t="shared" si="4"/>
        <v>400800</v>
      </c>
      <c r="P22" s="609">
        <f t="shared" si="5"/>
        <v>0.4008</v>
      </c>
      <c r="Q22" s="178"/>
    </row>
    <row r="23" spans="1:17" ht="18" customHeight="1">
      <c r="A23" s="188">
        <v>14</v>
      </c>
      <c r="B23" s="189" t="s">
        <v>208</v>
      </c>
      <c r="C23" s="190">
        <v>4865128</v>
      </c>
      <c r="D23" s="194" t="s">
        <v>12</v>
      </c>
      <c r="E23" s="308" t="s">
        <v>354</v>
      </c>
      <c r="F23" s="195">
        <v>100</v>
      </c>
      <c r="G23" s="437">
        <v>997660</v>
      </c>
      <c r="H23" s="438">
        <v>997660</v>
      </c>
      <c r="I23" s="619">
        <f t="shared" si="6"/>
        <v>0</v>
      </c>
      <c r="J23" s="619">
        <f t="shared" si="1"/>
        <v>0</v>
      </c>
      <c r="K23" s="619">
        <f t="shared" si="2"/>
        <v>0</v>
      </c>
      <c r="L23" s="437">
        <v>301353</v>
      </c>
      <c r="M23" s="438">
        <v>296881</v>
      </c>
      <c r="N23" s="609">
        <f t="shared" si="7"/>
        <v>4472</v>
      </c>
      <c r="O23" s="609">
        <f t="shared" si="4"/>
        <v>447200</v>
      </c>
      <c r="P23" s="609">
        <f t="shared" si="5"/>
        <v>0.4472</v>
      </c>
      <c r="Q23" s="178"/>
    </row>
    <row r="24" spans="1:17" ht="18" customHeight="1">
      <c r="A24" s="188">
        <v>15</v>
      </c>
      <c r="B24" s="189" t="s">
        <v>209</v>
      </c>
      <c r="C24" s="190">
        <v>4865129</v>
      </c>
      <c r="D24" s="191" t="s">
        <v>12</v>
      </c>
      <c r="E24" s="308" t="s">
        <v>354</v>
      </c>
      <c r="F24" s="195">
        <v>100</v>
      </c>
      <c r="G24" s="437">
        <v>13</v>
      </c>
      <c r="H24" s="438">
        <v>6</v>
      </c>
      <c r="I24" s="619">
        <f t="shared" si="6"/>
        <v>7</v>
      </c>
      <c r="J24" s="619">
        <f t="shared" si="1"/>
        <v>700</v>
      </c>
      <c r="K24" s="619">
        <f t="shared" si="2"/>
        <v>0.0007</v>
      </c>
      <c r="L24" s="437">
        <v>182512</v>
      </c>
      <c r="M24" s="438">
        <v>175856</v>
      </c>
      <c r="N24" s="609">
        <f t="shared" si="7"/>
        <v>6656</v>
      </c>
      <c r="O24" s="609">
        <f t="shared" si="4"/>
        <v>665600</v>
      </c>
      <c r="P24" s="609">
        <f t="shared" si="5"/>
        <v>0.6656</v>
      </c>
      <c r="Q24" s="178"/>
    </row>
    <row r="25" spans="1:17" ht="18" customHeight="1">
      <c r="A25" s="188">
        <v>16</v>
      </c>
      <c r="B25" s="189" t="s">
        <v>210</v>
      </c>
      <c r="C25" s="190">
        <v>4865130</v>
      </c>
      <c r="D25" s="194" t="s">
        <v>12</v>
      </c>
      <c r="E25" s="308" t="s">
        <v>354</v>
      </c>
      <c r="F25" s="195">
        <v>100</v>
      </c>
      <c r="G25" s="437">
        <v>13432</v>
      </c>
      <c r="H25" s="438">
        <v>13432</v>
      </c>
      <c r="I25" s="619">
        <f t="shared" si="6"/>
        <v>0</v>
      </c>
      <c r="J25" s="619">
        <f t="shared" si="1"/>
        <v>0</v>
      </c>
      <c r="K25" s="619">
        <f t="shared" si="2"/>
        <v>0</v>
      </c>
      <c r="L25" s="437">
        <v>259759</v>
      </c>
      <c r="M25" s="438">
        <v>259759</v>
      </c>
      <c r="N25" s="609">
        <f t="shared" si="7"/>
        <v>0</v>
      </c>
      <c r="O25" s="609">
        <f t="shared" si="4"/>
        <v>0</v>
      </c>
      <c r="P25" s="609">
        <f t="shared" si="5"/>
        <v>0</v>
      </c>
      <c r="Q25" s="178"/>
    </row>
    <row r="26" spans="1:17" ht="18" customHeight="1">
      <c r="A26" s="188">
        <v>17</v>
      </c>
      <c r="B26" s="189" t="s">
        <v>211</v>
      </c>
      <c r="C26" s="190">
        <v>4865132</v>
      </c>
      <c r="D26" s="194" t="s">
        <v>12</v>
      </c>
      <c r="E26" s="308" t="s">
        <v>354</v>
      </c>
      <c r="F26" s="195">
        <v>100</v>
      </c>
      <c r="G26" s="440">
        <v>51073</v>
      </c>
      <c r="H26" s="441">
        <v>51073</v>
      </c>
      <c r="I26" s="619">
        <f t="shared" si="6"/>
        <v>0</v>
      </c>
      <c r="J26" s="619">
        <f t="shared" si="1"/>
        <v>0</v>
      </c>
      <c r="K26" s="619">
        <f t="shared" si="2"/>
        <v>0</v>
      </c>
      <c r="L26" s="440">
        <v>704427</v>
      </c>
      <c r="M26" s="441">
        <v>704427</v>
      </c>
      <c r="N26" s="615">
        <f t="shared" si="7"/>
        <v>0</v>
      </c>
      <c r="O26" s="615">
        <f t="shared" si="4"/>
        <v>0</v>
      </c>
      <c r="P26" s="615">
        <f t="shared" si="5"/>
        <v>0</v>
      </c>
      <c r="Q26" s="574"/>
    </row>
    <row r="27" spans="1:17" ht="18" customHeight="1">
      <c r="A27" s="188"/>
      <c r="B27" s="189" t="s">
        <v>433</v>
      </c>
      <c r="C27" s="190"/>
      <c r="D27" s="194"/>
      <c r="E27" s="308"/>
      <c r="F27" s="195"/>
      <c r="G27" s="440"/>
      <c r="H27" s="441"/>
      <c r="I27" s="619"/>
      <c r="J27" s="619"/>
      <c r="K27" s="719">
        <v>0.0438</v>
      </c>
      <c r="L27" s="346"/>
      <c r="M27" s="347"/>
      <c r="N27" s="354"/>
      <c r="O27" s="354"/>
      <c r="P27" s="354">
        <v>0.0325</v>
      </c>
      <c r="Q27" s="574"/>
    </row>
    <row r="28" spans="1:17" ht="18" customHeight="1">
      <c r="A28" s="188"/>
      <c r="B28" s="197" t="s">
        <v>212</v>
      </c>
      <c r="C28" s="190"/>
      <c r="D28" s="194"/>
      <c r="E28" s="308"/>
      <c r="F28" s="195"/>
      <c r="G28" s="127"/>
      <c r="H28" s="526"/>
      <c r="I28" s="619"/>
      <c r="J28" s="619"/>
      <c r="K28" s="619"/>
      <c r="L28" s="529"/>
      <c r="M28" s="77"/>
      <c r="N28" s="609"/>
      <c r="O28" s="609"/>
      <c r="P28" s="609"/>
      <c r="Q28" s="178"/>
    </row>
    <row r="29" spans="1:17" ht="18" customHeight="1">
      <c r="A29" s="188">
        <v>18</v>
      </c>
      <c r="B29" s="189" t="s">
        <v>213</v>
      </c>
      <c r="C29" s="190">
        <v>4865037</v>
      </c>
      <c r="D29" s="194" t="s">
        <v>12</v>
      </c>
      <c r="E29" s="308" t="s">
        <v>354</v>
      </c>
      <c r="F29" s="195">
        <v>1100</v>
      </c>
      <c r="G29" s="437">
        <v>0</v>
      </c>
      <c r="H29" s="438">
        <v>0</v>
      </c>
      <c r="I29" s="619">
        <f>G29-H29</f>
        <v>0</v>
      </c>
      <c r="J29" s="619">
        <f t="shared" si="1"/>
        <v>0</v>
      </c>
      <c r="K29" s="619">
        <f t="shared" si="2"/>
        <v>0</v>
      </c>
      <c r="L29" s="437">
        <v>81351</v>
      </c>
      <c r="M29" s="438">
        <v>79116</v>
      </c>
      <c r="N29" s="609">
        <f>L29-M29</f>
        <v>2235</v>
      </c>
      <c r="O29" s="609">
        <f t="shared" si="4"/>
        <v>2458500</v>
      </c>
      <c r="P29" s="609">
        <f t="shared" si="5"/>
        <v>2.4585</v>
      </c>
      <c r="Q29" s="178"/>
    </row>
    <row r="30" spans="1:17" ht="18" customHeight="1">
      <c r="A30" s="188">
        <v>19</v>
      </c>
      <c r="B30" s="189" t="s">
        <v>214</v>
      </c>
      <c r="C30" s="190">
        <v>4865038</v>
      </c>
      <c r="D30" s="194" t="s">
        <v>12</v>
      </c>
      <c r="E30" s="308" t="s">
        <v>354</v>
      </c>
      <c r="F30" s="195">
        <v>1000</v>
      </c>
      <c r="G30" s="437">
        <v>2319</v>
      </c>
      <c r="H30" s="438">
        <v>2315</v>
      </c>
      <c r="I30" s="619">
        <f>G30-H30</f>
        <v>4</v>
      </c>
      <c r="J30" s="619">
        <f t="shared" si="1"/>
        <v>4000</v>
      </c>
      <c r="K30" s="619">
        <f t="shared" si="2"/>
        <v>0.004</v>
      </c>
      <c r="L30" s="437">
        <v>39004</v>
      </c>
      <c r="M30" s="438">
        <v>38517</v>
      </c>
      <c r="N30" s="609">
        <f>L30-M30</f>
        <v>487</v>
      </c>
      <c r="O30" s="609">
        <f t="shared" si="4"/>
        <v>487000</v>
      </c>
      <c r="P30" s="609">
        <f t="shared" si="5"/>
        <v>0.487</v>
      </c>
      <c r="Q30" s="178"/>
    </row>
    <row r="31" spans="1:17" ht="18" customHeight="1">
      <c r="A31" s="188">
        <v>20</v>
      </c>
      <c r="B31" s="189" t="s">
        <v>215</v>
      </c>
      <c r="C31" s="190">
        <v>4865039</v>
      </c>
      <c r="D31" s="194" t="s">
        <v>12</v>
      </c>
      <c r="E31" s="308" t="s">
        <v>354</v>
      </c>
      <c r="F31" s="195">
        <v>1100</v>
      </c>
      <c r="G31" s="437">
        <v>0</v>
      </c>
      <c r="H31" s="438">
        <v>0</v>
      </c>
      <c r="I31" s="619">
        <f>G31-H31</f>
        <v>0</v>
      </c>
      <c r="J31" s="619">
        <f t="shared" si="1"/>
        <v>0</v>
      </c>
      <c r="K31" s="619">
        <f t="shared" si="2"/>
        <v>0</v>
      </c>
      <c r="L31" s="437">
        <v>150056</v>
      </c>
      <c r="M31" s="438">
        <v>149489</v>
      </c>
      <c r="N31" s="609">
        <f>L31-M31</f>
        <v>567</v>
      </c>
      <c r="O31" s="609">
        <f t="shared" si="4"/>
        <v>623700</v>
      </c>
      <c r="P31" s="609">
        <f t="shared" si="5"/>
        <v>0.6237</v>
      </c>
      <c r="Q31" s="178"/>
    </row>
    <row r="32" spans="1:17" ht="18" customHeight="1">
      <c r="A32" s="188">
        <v>21</v>
      </c>
      <c r="B32" s="192" t="s">
        <v>216</v>
      </c>
      <c r="C32" s="190">
        <v>4865040</v>
      </c>
      <c r="D32" s="194" t="s">
        <v>12</v>
      </c>
      <c r="E32" s="308" t="s">
        <v>354</v>
      </c>
      <c r="F32" s="195">
        <v>1000</v>
      </c>
      <c r="G32" s="437">
        <v>6646</v>
      </c>
      <c r="H32" s="438">
        <v>6667</v>
      </c>
      <c r="I32" s="619">
        <f>G32-H32</f>
        <v>-21</v>
      </c>
      <c r="J32" s="619">
        <f t="shared" si="1"/>
        <v>-21000</v>
      </c>
      <c r="K32" s="619">
        <f t="shared" si="2"/>
        <v>-0.021</v>
      </c>
      <c r="L32" s="437">
        <v>53763</v>
      </c>
      <c r="M32" s="438">
        <v>53567</v>
      </c>
      <c r="N32" s="609">
        <f>L32-M32</f>
        <v>196</v>
      </c>
      <c r="O32" s="609">
        <f t="shared" si="4"/>
        <v>196000</v>
      </c>
      <c r="P32" s="609">
        <f t="shared" si="5"/>
        <v>0.196</v>
      </c>
      <c r="Q32" s="178"/>
    </row>
    <row r="33" spans="1:17" ht="18" customHeight="1">
      <c r="A33" s="188"/>
      <c r="B33" s="197"/>
      <c r="C33" s="190"/>
      <c r="D33" s="194"/>
      <c r="E33" s="308"/>
      <c r="F33" s="195"/>
      <c r="G33" s="127"/>
      <c r="H33" s="77"/>
      <c r="I33" s="618"/>
      <c r="J33" s="618"/>
      <c r="K33" s="620">
        <f>SUM(K29:K32)</f>
        <v>-0.017</v>
      </c>
      <c r="L33" s="216"/>
      <c r="M33" s="77"/>
      <c r="N33" s="609"/>
      <c r="O33" s="609"/>
      <c r="P33" s="671">
        <f>SUM(P29:P32)</f>
        <v>3.7652</v>
      </c>
      <c r="Q33" s="178"/>
    </row>
    <row r="34" spans="1:17" ht="18" customHeight="1">
      <c r="A34" s="188"/>
      <c r="B34" s="196" t="s">
        <v>121</v>
      </c>
      <c r="C34" s="190"/>
      <c r="D34" s="191"/>
      <c r="E34" s="308"/>
      <c r="F34" s="195"/>
      <c r="G34" s="127"/>
      <c r="H34" s="77"/>
      <c r="I34" s="618"/>
      <c r="J34" s="618"/>
      <c r="K34" s="618"/>
      <c r="L34" s="216"/>
      <c r="M34" s="77"/>
      <c r="N34" s="609"/>
      <c r="O34" s="609"/>
      <c r="P34" s="609"/>
      <c r="Q34" s="178"/>
    </row>
    <row r="35" spans="1:17" ht="18" customHeight="1">
      <c r="A35" s="188">
        <v>22</v>
      </c>
      <c r="B35" s="721" t="s">
        <v>409</v>
      </c>
      <c r="C35" s="190">
        <v>4864845</v>
      </c>
      <c r="D35" s="189" t="s">
        <v>12</v>
      </c>
      <c r="E35" s="189" t="s">
        <v>354</v>
      </c>
      <c r="F35" s="195">
        <v>2000</v>
      </c>
      <c r="G35" s="440">
        <v>1783</v>
      </c>
      <c r="H35" s="441">
        <v>1757</v>
      </c>
      <c r="I35" s="619">
        <f>G35-H35</f>
        <v>26</v>
      </c>
      <c r="J35" s="619">
        <f t="shared" si="1"/>
        <v>52000</v>
      </c>
      <c r="K35" s="619">
        <f t="shared" si="2"/>
        <v>0.052</v>
      </c>
      <c r="L35" s="440">
        <v>73608</v>
      </c>
      <c r="M35" s="441">
        <v>73347</v>
      </c>
      <c r="N35" s="615">
        <f>L35-M35</f>
        <v>261</v>
      </c>
      <c r="O35" s="615">
        <f t="shared" si="4"/>
        <v>522000</v>
      </c>
      <c r="P35" s="615">
        <f t="shared" si="5"/>
        <v>0.522</v>
      </c>
      <c r="Q35" s="720"/>
    </row>
    <row r="36" spans="1:17" ht="18">
      <c r="A36" s="188">
        <v>23</v>
      </c>
      <c r="B36" s="189" t="s">
        <v>188</v>
      </c>
      <c r="C36" s="190">
        <v>4864862</v>
      </c>
      <c r="D36" s="194" t="s">
        <v>12</v>
      </c>
      <c r="E36" s="308" t="s">
        <v>354</v>
      </c>
      <c r="F36" s="195">
        <v>1000</v>
      </c>
      <c r="G36" s="440">
        <v>9977</v>
      </c>
      <c r="H36" s="441">
        <v>9712</v>
      </c>
      <c r="I36" s="619">
        <f>G36-H36</f>
        <v>265</v>
      </c>
      <c r="J36" s="619">
        <f t="shared" si="1"/>
        <v>265000</v>
      </c>
      <c r="K36" s="619">
        <f t="shared" si="2"/>
        <v>0.265</v>
      </c>
      <c r="L36" s="440">
        <v>153</v>
      </c>
      <c r="M36" s="441">
        <v>81</v>
      </c>
      <c r="N36" s="615">
        <f>L36-M36</f>
        <v>72</v>
      </c>
      <c r="O36" s="615">
        <f t="shared" si="4"/>
        <v>72000</v>
      </c>
      <c r="P36" s="615">
        <f t="shared" si="5"/>
        <v>0.072</v>
      </c>
      <c r="Q36" s="688"/>
    </row>
    <row r="37" spans="1:17" ht="18" customHeight="1">
      <c r="A37" s="188">
        <v>24</v>
      </c>
      <c r="B37" s="192" t="s">
        <v>189</v>
      </c>
      <c r="C37" s="190">
        <v>4865142</v>
      </c>
      <c r="D37" s="194" t="s">
        <v>12</v>
      </c>
      <c r="E37" s="308" t="s">
        <v>354</v>
      </c>
      <c r="F37" s="195">
        <v>500</v>
      </c>
      <c r="G37" s="440">
        <v>902005</v>
      </c>
      <c r="H37" s="441">
        <v>901893</v>
      </c>
      <c r="I37" s="619">
        <f>G37-H37</f>
        <v>112</v>
      </c>
      <c r="J37" s="619">
        <f t="shared" si="1"/>
        <v>56000</v>
      </c>
      <c r="K37" s="619">
        <f t="shared" si="2"/>
        <v>0.056</v>
      </c>
      <c r="L37" s="440">
        <v>54637</v>
      </c>
      <c r="M37" s="441">
        <v>54517</v>
      </c>
      <c r="N37" s="615">
        <f>L37-M37</f>
        <v>120</v>
      </c>
      <c r="O37" s="615">
        <f t="shared" si="4"/>
        <v>60000</v>
      </c>
      <c r="P37" s="615">
        <f t="shared" si="5"/>
        <v>0.06</v>
      </c>
      <c r="Q37" s="688"/>
    </row>
    <row r="38" spans="1:17" ht="18" customHeight="1">
      <c r="A38" s="188">
        <v>25</v>
      </c>
      <c r="B38" s="192" t="s">
        <v>426</v>
      </c>
      <c r="C38" s="190">
        <v>5128435</v>
      </c>
      <c r="D38" s="194" t="s">
        <v>12</v>
      </c>
      <c r="E38" s="308" t="s">
        <v>354</v>
      </c>
      <c r="F38" s="195">
        <v>400</v>
      </c>
      <c r="G38" s="440">
        <v>15452</v>
      </c>
      <c r="H38" s="441">
        <v>15452</v>
      </c>
      <c r="I38" s="619">
        <f>G38-H38</f>
        <v>0</v>
      </c>
      <c r="J38" s="619">
        <f>$F38*I38</f>
        <v>0</v>
      </c>
      <c r="K38" s="619">
        <f>J38/1000000</f>
        <v>0</v>
      </c>
      <c r="L38" s="440">
        <v>3421</v>
      </c>
      <c r="M38" s="441">
        <v>3307</v>
      </c>
      <c r="N38" s="615">
        <f>L38-M38</f>
        <v>114</v>
      </c>
      <c r="O38" s="615">
        <f>$F38*N38</f>
        <v>45600</v>
      </c>
      <c r="P38" s="615">
        <f>O38/1000000</f>
        <v>0.0456</v>
      </c>
      <c r="Q38" s="707" t="s">
        <v>430</v>
      </c>
    </row>
    <row r="39" spans="1:17" ht="18" customHeight="1">
      <c r="A39" s="188"/>
      <c r="B39" s="197" t="s">
        <v>193</v>
      </c>
      <c r="C39" s="190"/>
      <c r="D39" s="194"/>
      <c r="E39" s="308"/>
      <c r="F39" s="195"/>
      <c r="G39" s="127"/>
      <c r="H39" s="526"/>
      <c r="I39" s="619"/>
      <c r="J39" s="619"/>
      <c r="K39" s="619"/>
      <c r="L39" s="529"/>
      <c r="M39" s="526"/>
      <c r="N39" s="615"/>
      <c r="O39" s="615"/>
      <c r="P39" s="615"/>
      <c r="Q39" s="686"/>
    </row>
    <row r="40" spans="1:17" ht="17.25" customHeight="1">
      <c r="A40" s="188">
        <v>25</v>
      </c>
      <c r="B40" s="189" t="s">
        <v>408</v>
      </c>
      <c r="C40" s="190">
        <v>4864892</v>
      </c>
      <c r="D40" s="194" t="s">
        <v>12</v>
      </c>
      <c r="E40" s="308" t="s">
        <v>354</v>
      </c>
      <c r="F40" s="195">
        <v>-500</v>
      </c>
      <c r="G40" s="440">
        <v>187</v>
      </c>
      <c r="H40" s="441">
        <v>190</v>
      </c>
      <c r="I40" s="619">
        <f>G40-H40</f>
        <v>-3</v>
      </c>
      <c r="J40" s="619">
        <f t="shared" si="1"/>
        <v>1500</v>
      </c>
      <c r="K40" s="619">
        <f t="shared" si="2"/>
        <v>0.0015</v>
      </c>
      <c r="L40" s="440">
        <v>17414</v>
      </c>
      <c r="M40" s="441">
        <v>17556</v>
      </c>
      <c r="N40" s="615">
        <f>L40-M40</f>
        <v>-142</v>
      </c>
      <c r="O40" s="615">
        <f t="shared" si="4"/>
        <v>71000</v>
      </c>
      <c r="P40" s="615">
        <f t="shared" si="5"/>
        <v>0.071</v>
      </c>
      <c r="Q40" s="686"/>
    </row>
    <row r="41" spans="1:17" ht="17.25" customHeight="1">
      <c r="A41" s="188">
        <v>26</v>
      </c>
      <c r="B41" s="189" t="s">
        <v>411</v>
      </c>
      <c r="C41" s="190">
        <v>4864826</v>
      </c>
      <c r="D41" s="194" t="s">
        <v>12</v>
      </c>
      <c r="E41" s="308" t="s">
        <v>354</v>
      </c>
      <c r="F41" s="193">
        <v>-83.3333333333333</v>
      </c>
      <c r="G41" s="440">
        <v>3106</v>
      </c>
      <c r="H41" s="441">
        <v>3150</v>
      </c>
      <c r="I41" s="619">
        <f>G41-H41</f>
        <v>-44</v>
      </c>
      <c r="J41" s="619">
        <f t="shared" si="1"/>
        <v>3666.666666666665</v>
      </c>
      <c r="K41" s="768">
        <f t="shared" si="2"/>
        <v>0.0036666666666666653</v>
      </c>
      <c r="L41" s="440">
        <v>979057</v>
      </c>
      <c r="M41" s="441">
        <v>979490</v>
      </c>
      <c r="N41" s="615">
        <f>L41-M41</f>
        <v>-433</v>
      </c>
      <c r="O41" s="615">
        <f t="shared" si="4"/>
        <v>36083.33333333332</v>
      </c>
      <c r="P41" s="767">
        <f t="shared" si="5"/>
        <v>0.03608333333333332</v>
      </c>
      <c r="Q41" s="550"/>
    </row>
    <row r="42" spans="1:17" ht="17.25" customHeight="1">
      <c r="A42" s="188">
        <v>27</v>
      </c>
      <c r="B42" s="189" t="s">
        <v>121</v>
      </c>
      <c r="C42" s="190">
        <v>4864791</v>
      </c>
      <c r="D42" s="194" t="s">
        <v>12</v>
      </c>
      <c r="E42" s="308" t="s">
        <v>354</v>
      </c>
      <c r="F42" s="193">
        <v>-166.666666666667</v>
      </c>
      <c r="G42" s="440">
        <v>988765</v>
      </c>
      <c r="H42" s="441">
        <v>989435</v>
      </c>
      <c r="I42" s="619">
        <f>G42-H42</f>
        <v>-670</v>
      </c>
      <c r="J42" s="619">
        <f t="shared" si="1"/>
        <v>111666.66666666689</v>
      </c>
      <c r="K42" s="768">
        <f t="shared" si="2"/>
        <v>0.11166666666666689</v>
      </c>
      <c r="L42" s="440">
        <v>993289</v>
      </c>
      <c r="M42" s="441">
        <v>993684</v>
      </c>
      <c r="N42" s="615">
        <f>L42-M42</f>
        <v>-395</v>
      </c>
      <c r="O42" s="615">
        <f t="shared" si="4"/>
        <v>65833.33333333346</v>
      </c>
      <c r="P42" s="767">
        <f t="shared" si="5"/>
        <v>0.06583333333333347</v>
      </c>
      <c r="Q42" s="550"/>
    </row>
    <row r="43" spans="1:17" ht="16.5" customHeight="1" thickBot="1">
      <c r="A43" s="188"/>
      <c r="B43" s="712"/>
      <c r="C43" s="201"/>
      <c r="D43" s="203"/>
      <c r="E43" s="200"/>
      <c r="F43" s="713"/>
      <c r="G43" s="714"/>
      <c r="H43" s="714"/>
      <c r="I43" s="714"/>
      <c r="J43" s="714"/>
      <c r="K43" s="714"/>
      <c r="L43" s="714"/>
      <c r="M43" s="714"/>
      <c r="N43" s="714"/>
      <c r="O43" s="714"/>
      <c r="P43" s="714"/>
      <c r="Q43" s="710"/>
    </row>
    <row r="44" spans="1:17" ht="18" customHeight="1" thickTop="1">
      <c r="A44" s="187"/>
      <c r="B44" s="189"/>
      <c r="C44" s="190"/>
      <c r="D44" s="191"/>
      <c r="E44" s="308"/>
      <c r="F44" s="190"/>
      <c r="G44" s="190"/>
      <c r="H44" s="77"/>
      <c r="I44" s="77"/>
      <c r="J44" s="77"/>
      <c r="K44" s="77"/>
      <c r="L44" s="528"/>
      <c r="M44" s="77"/>
      <c r="N44" s="77"/>
      <c r="O44" s="77"/>
      <c r="P44" s="77"/>
      <c r="Q44" s="25"/>
    </row>
    <row r="45" spans="1:17" ht="21" customHeight="1" thickBot="1">
      <c r="A45" s="212"/>
      <c r="B45" s="535"/>
      <c r="C45" s="201"/>
      <c r="D45" s="203"/>
      <c r="E45" s="200"/>
      <c r="F45" s="201"/>
      <c r="G45" s="201"/>
      <c r="H45" s="789"/>
      <c r="I45" s="789"/>
      <c r="J45" s="789"/>
      <c r="K45" s="789"/>
      <c r="L45" s="789"/>
      <c r="M45" s="789"/>
      <c r="N45" s="789"/>
      <c r="O45" s="789"/>
      <c r="P45" s="789"/>
      <c r="Q45" s="215" t="str">
        <f>NDPL!Q1</f>
        <v>JUNE-2014</v>
      </c>
    </row>
    <row r="46" spans="1:17" ht="21.75" customHeight="1" thickTop="1">
      <c r="A46" s="185"/>
      <c r="B46" s="539" t="s">
        <v>356</v>
      </c>
      <c r="C46" s="190"/>
      <c r="D46" s="191"/>
      <c r="E46" s="308"/>
      <c r="F46" s="190"/>
      <c r="G46" s="540"/>
      <c r="H46" s="526"/>
      <c r="I46" s="526"/>
      <c r="J46" s="526"/>
      <c r="K46" s="526"/>
      <c r="L46" s="540"/>
      <c r="M46" s="526"/>
      <c r="N46" s="526"/>
      <c r="O46" s="526"/>
      <c r="P46" s="790"/>
      <c r="Q46" s="541"/>
    </row>
    <row r="47" spans="1:17" ht="21" customHeight="1">
      <c r="A47" s="188"/>
      <c r="B47" s="701" t="s">
        <v>401</v>
      </c>
      <c r="C47" s="190"/>
      <c r="D47" s="191"/>
      <c r="E47" s="308"/>
      <c r="F47" s="190"/>
      <c r="G47" s="127"/>
      <c r="H47" s="526"/>
      <c r="I47" s="526"/>
      <c r="J47" s="526"/>
      <c r="K47" s="526"/>
      <c r="L47" s="127"/>
      <c r="M47" s="526"/>
      <c r="N47" s="526"/>
      <c r="O47" s="526"/>
      <c r="P47" s="526"/>
      <c r="Q47" s="702"/>
    </row>
    <row r="48" spans="1:17" ht="18">
      <c r="A48" s="188">
        <v>26</v>
      </c>
      <c r="B48" s="189" t="s">
        <v>402</v>
      </c>
      <c r="C48" s="190">
        <v>5128418</v>
      </c>
      <c r="D48" s="194" t="s">
        <v>12</v>
      </c>
      <c r="E48" s="308" t="s">
        <v>354</v>
      </c>
      <c r="F48" s="190">
        <v>-1000</v>
      </c>
      <c r="G48" s="440">
        <v>982942</v>
      </c>
      <c r="H48" s="441">
        <v>982942</v>
      </c>
      <c r="I48" s="615">
        <f>G48-H48</f>
        <v>0</v>
      </c>
      <c r="J48" s="615">
        <f t="shared" si="1"/>
        <v>0</v>
      </c>
      <c r="K48" s="615">
        <f t="shared" si="2"/>
        <v>0</v>
      </c>
      <c r="L48" s="440">
        <v>983179</v>
      </c>
      <c r="M48" s="441">
        <v>988459</v>
      </c>
      <c r="N48" s="615">
        <f>L48-M48</f>
        <v>-5280</v>
      </c>
      <c r="O48" s="615">
        <f t="shared" si="4"/>
        <v>5280000</v>
      </c>
      <c r="P48" s="615">
        <f t="shared" si="5"/>
        <v>5.28</v>
      </c>
      <c r="Q48" s="703"/>
    </row>
    <row r="49" spans="1:17" ht="18">
      <c r="A49" s="188">
        <v>27</v>
      </c>
      <c r="B49" s="189" t="s">
        <v>413</v>
      </c>
      <c r="C49" s="190">
        <v>5128421</v>
      </c>
      <c r="D49" s="194" t="s">
        <v>12</v>
      </c>
      <c r="E49" s="308" t="s">
        <v>354</v>
      </c>
      <c r="F49" s="190">
        <v>-1000</v>
      </c>
      <c r="G49" s="440">
        <v>1000023</v>
      </c>
      <c r="H49" s="441">
        <v>999999</v>
      </c>
      <c r="I49" s="354">
        <f>G49-H49</f>
        <v>24</v>
      </c>
      <c r="J49" s="354">
        <f>$F49*I49</f>
        <v>-24000</v>
      </c>
      <c r="K49" s="354">
        <f>J49/1000000</f>
        <v>-0.024</v>
      </c>
      <c r="L49" s="440">
        <v>0</v>
      </c>
      <c r="M49" s="441">
        <v>0</v>
      </c>
      <c r="N49" s="354">
        <f>L49-M49</f>
        <v>0</v>
      </c>
      <c r="O49" s="354">
        <f>$F49*N49</f>
        <v>0</v>
      </c>
      <c r="P49" s="354">
        <f>O49/1000000</f>
        <v>0</v>
      </c>
      <c r="Q49" s="703"/>
    </row>
    <row r="50" spans="1:17" ht="18">
      <c r="A50" s="188"/>
      <c r="B50" s="701" t="s">
        <v>405</v>
      </c>
      <c r="C50" s="190"/>
      <c r="D50" s="194"/>
      <c r="E50" s="308"/>
      <c r="F50" s="190"/>
      <c r="G50" s="440"/>
      <c r="H50" s="441"/>
      <c r="I50" s="615"/>
      <c r="J50" s="615"/>
      <c r="K50" s="615"/>
      <c r="L50" s="440"/>
      <c r="M50" s="441"/>
      <c r="N50" s="615"/>
      <c r="O50" s="615"/>
      <c r="P50" s="615"/>
      <c r="Q50" s="703"/>
    </row>
    <row r="51" spans="1:17" ht="18">
      <c r="A51" s="188">
        <v>28</v>
      </c>
      <c r="B51" s="189" t="s">
        <v>402</v>
      </c>
      <c r="C51" s="190">
        <v>5128422</v>
      </c>
      <c r="D51" s="194" t="s">
        <v>12</v>
      </c>
      <c r="E51" s="308" t="s">
        <v>354</v>
      </c>
      <c r="F51" s="190">
        <v>-1000</v>
      </c>
      <c r="G51" s="440">
        <v>980912</v>
      </c>
      <c r="H51" s="441">
        <v>981006</v>
      </c>
      <c r="I51" s="615">
        <f>G51-H51</f>
        <v>-94</v>
      </c>
      <c r="J51" s="615">
        <f t="shared" si="1"/>
        <v>94000</v>
      </c>
      <c r="K51" s="615">
        <f t="shared" si="2"/>
        <v>0.094</v>
      </c>
      <c r="L51" s="440">
        <v>986750</v>
      </c>
      <c r="M51" s="441">
        <v>989188</v>
      </c>
      <c r="N51" s="615">
        <f>L51-M51</f>
        <v>-2438</v>
      </c>
      <c r="O51" s="615">
        <f t="shared" si="4"/>
        <v>2438000</v>
      </c>
      <c r="P51" s="615">
        <f t="shared" si="5"/>
        <v>2.438</v>
      </c>
      <c r="Q51" s="703"/>
    </row>
    <row r="52" spans="1:17" ht="18">
      <c r="A52" s="188">
        <v>29</v>
      </c>
      <c r="B52" s="189" t="s">
        <v>413</v>
      </c>
      <c r="C52" s="190">
        <v>5128428</v>
      </c>
      <c r="D52" s="194" t="s">
        <v>12</v>
      </c>
      <c r="E52" s="308" t="s">
        <v>354</v>
      </c>
      <c r="F52" s="190">
        <v>-1000</v>
      </c>
      <c r="G52" s="437">
        <v>996507</v>
      </c>
      <c r="H52" s="438">
        <v>996565</v>
      </c>
      <c r="I52" s="609">
        <f>G52-H52</f>
        <v>-58</v>
      </c>
      <c r="J52" s="609">
        <f>$F52*I52</f>
        <v>58000</v>
      </c>
      <c r="K52" s="609">
        <f>J52/1000000</f>
        <v>0.058</v>
      </c>
      <c r="L52" s="437">
        <v>998592</v>
      </c>
      <c r="M52" s="438">
        <v>1000029</v>
      </c>
      <c r="N52" s="609">
        <f>L52-M52</f>
        <v>-1437</v>
      </c>
      <c r="O52" s="609">
        <f>$F52*N52</f>
        <v>1437000</v>
      </c>
      <c r="P52" s="609">
        <f>O52/1000000</f>
        <v>1.437</v>
      </c>
      <c r="Q52" s="703"/>
    </row>
    <row r="53" spans="1:17" ht="18" customHeight="1">
      <c r="A53" s="188"/>
      <c r="B53" s="196" t="s">
        <v>194</v>
      </c>
      <c r="C53" s="190"/>
      <c r="D53" s="191"/>
      <c r="E53" s="308"/>
      <c r="F53" s="195"/>
      <c r="G53" s="127"/>
      <c r="H53" s="77"/>
      <c r="I53" s="77"/>
      <c r="J53" s="77"/>
      <c r="K53" s="77"/>
      <c r="L53" s="216"/>
      <c r="M53" s="77"/>
      <c r="N53" s="77"/>
      <c r="O53" s="77"/>
      <c r="P53" s="77"/>
      <c r="Q53" s="178"/>
    </row>
    <row r="54" spans="1:17" ht="25.5">
      <c r="A54" s="188">
        <v>30</v>
      </c>
      <c r="B54" s="198" t="s">
        <v>218</v>
      </c>
      <c r="C54" s="190">
        <v>4865133</v>
      </c>
      <c r="D54" s="194" t="s">
        <v>12</v>
      </c>
      <c r="E54" s="308" t="s">
        <v>354</v>
      </c>
      <c r="F54" s="195">
        <v>100</v>
      </c>
      <c r="G54" s="437">
        <v>303094</v>
      </c>
      <c r="H54" s="438">
        <v>302122</v>
      </c>
      <c r="I54" s="609">
        <f>G54-H54</f>
        <v>972</v>
      </c>
      <c r="J54" s="609">
        <f t="shared" si="1"/>
        <v>97200</v>
      </c>
      <c r="K54" s="609">
        <f t="shared" si="2"/>
        <v>0.0972</v>
      </c>
      <c r="L54" s="437">
        <v>47236</v>
      </c>
      <c r="M54" s="438">
        <v>46221</v>
      </c>
      <c r="N54" s="609">
        <f>L54-M54</f>
        <v>1015</v>
      </c>
      <c r="O54" s="609">
        <f t="shared" si="4"/>
        <v>101500</v>
      </c>
      <c r="P54" s="609">
        <f t="shared" si="5"/>
        <v>0.1015</v>
      </c>
      <c r="Q54" s="178"/>
    </row>
    <row r="55" spans="1:17" ht="18" customHeight="1">
      <c r="A55" s="188"/>
      <c r="B55" s="196" t="s">
        <v>196</v>
      </c>
      <c r="C55" s="190"/>
      <c r="D55" s="194"/>
      <c r="E55" s="308"/>
      <c r="F55" s="195"/>
      <c r="G55" s="127"/>
      <c r="H55" s="77"/>
      <c r="I55" s="609"/>
      <c r="J55" s="609"/>
      <c r="K55" s="609"/>
      <c r="L55" s="216"/>
      <c r="M55" s="77"/>
      <c r="N55" s="609"/>
      <c r="O55" s="609"/>
      <c r="P55" s="609"/>
      <c r="Q55" s="178"/>
    </row>
    <row r="56" spans="1:17" ht="18" customHeight="1">
      <c r="A56" s="188">
        <v>31</v>
      </c>
      <c r="B56" s="189" t="s">
        <v>183</v>
      </c>
      <c r="C56" s="190">
        <v>4865076</v>
      </c>
      <c r="D56" s="194" t="s">
        <v>12</v>
      </c>
      <c r="E56" s="308" t="s">
        <v>354</v>
      </c>
      <c r="F56" s="195">
        <v>100</v>
      </c>
      <c r="G56" s="437">
        <v>3891</v>
      </c>
      <c r="H56" s="438">
        <v>3891</v>
      </c>
      <c r="I56" s="609">
        <f>G56-H56</f>
        <v>0</v>
      </c>
      <c r="J56" s="609">
        <f t="shared" si="1"/>
        <v>0</v>
      </c>
      <c r="K56" s="609">
        <f t="shared" si="2"/>
        <v>0</v>
      </c>
      <c r="L56" s="437">
        <v>18730</v>
      </c>
      <c r="M56" s="438">
        <v>18510</v>
      </c>
      <c r="N56" s="609">
        <f>L56-M56</f>
        <v>220</v>
      </c>
      <c r="O56" s="609">
        <f t="shared" si="4"/>
        <v>22000</v>
      </c>
      <c r="P56" s="609">
        <f t="shared" si="5"/>
        <v>0.022</v>
      </c>
      <c r="Q56" s="178"/>
    </row>
    <row r="57" spans="1:17" ht="18" customHeight="1">
      <c r="A57" s="188">
        <v>32</v>
      </c>
      <c r="B57" s="192" t="s">
        <v>197</v>
      </c>
      <c r="C57" s="190">
        <v>4865077</v>
      </c>
      <c r="D57" s="194" t="s">
        <v>12</v>
      </c>
      <c r="E57" s="308" t="s">
        <v>354</v>
      </c>
      <c r="F57" s="195">
        <v>100</v>
      </c>
      <c r="G57" s="127"/>
      <c r="H57" s="77"/>
      <c r="I57" s="609">
        <f>G57-H57</f>
        <v>0</v>
      </c>
      <c r="J57" s="609">
        <f t="shared" si="1"/>
        <v>0</v>
      </c>
      <c r="K57" s="609">
        <f t="shared" si="2"/>
        <v>0</v>
      </c>
      <c r="L57" s="529"/>
      <c r="M57" s="77"/>
      <c r="N57" s="609">
        <f>L57-M57</f>
        <v>0</v>
      </c>
      <c r="O57" s="609">
        <f t="shared" si="4"/>
        <v>0</v>
      </c>
      <c r="P57" s="609">
        <f t="shared" si="5"/>
        <v>0</v>
      </c>
      <c r="Q57" s="178"/>
    </row>
    <row r="58" spans="1:17" ht="18" customHeight="1">
      <c r="A58" s="188"/>
      <c r="B58" s="196" t="s">
        <v>173</v>
      </c>
      <c r="C58" s="190"/>
      <c r="D58" s="194"/>
      <c r="E58" s="308"/>
      <c r="F58" s="195"/>
      <c r="G58" s="127"/>
      <c r="H58" s="77"/>
      <c r="I58" s="609"/>
      <c r="J58" s="609"/>
      <c r="K58" s="609"/>
      <c r="L58" s="216"/>
      <c r="M58" s="77"/>
      <c r="N58" s="609"/>
      <c r="O58" s="609"/>
      <c r="P58" s="609"/>
      <c r="Q58" s="178"/>
    </row>
    <row r="59" spans="1:17" ht="18" customHeight="1">
      <c r="A59" s="188">
        <v>33</v>
      </c>
      <c r="B59" s="189" t="s">
        <v>190</v>
      </c>
      <c r="C59" s="190">
        <v>4865093</v>
      </c>
      <c r="D59" s="194" t="s">
        <v>12</v>
      </c>
      <c r="E59" s="308" t="s">
        <v>354</v>
      </c>
      <c r="F59" s="195">
        <v>100</v>
      </c>
      <c r="G59" s="437">
        <v>64966</v>
      </c>
      <c r="H59" s="438">
        <v>64934</v>
      </c>
      <c r="I59" s="609">
        <f>G59-H59</f>
        <v>32</v>
      </c>
      <c r="J59" s="609">
        <f t="shared" si="1"/>
        <v>3200</v>
      </c>
      <c r="K59" s="609">
        <f t="shared" si="2"/>
        <v>0.0032</v>
      </c>
      <c r="L59" s="437">
        <v>61643</v>
      </c>
      <c r="M59" s="438">
        <v>59918</v>
      </c>
      <c r="N59" s="609">
        <f>L59-M59</f>
        <v>1725</v>
      </c>
      <c r="O59" s="609">
        <f t="shared" si="4"/>
        <v>172500</v>
      </c>
      <c r="P59" s="609">
        <f t="shared" si="5"/>
        <v>0.1725</v>
      </c>
      <c r="Q59" s="178"/>
    </row>
    <row r="60" spans="1:17" ht="19.5" customHeight="1">
      <c r="A60" s="188">
        <v>34</v>
      </c>
      <c r="B60" s="192" t="s">
        <v>191</v>
      </c>
      <c r="C60" s="190">
        <v>4865094</v>
      </c>
      <c r="D60" s="194" t="s">
        <v>12</v>
      </c>
      <c r="E60" s="308" t="s">
        <v>354</v>
      </c>
      <c r="F60" s="195">
        <v>100</v>
      </c>
      <c r="G60" s="437">
        <v>63704</v>
      </c>
      <c r="H60" s="438">
        <v>63622</v>
      </c>
      <c r="I60" s="609">
        <f>G60-H60</f>
        <v>82</v>
      </c>
      <c r="J60" s="609">
        <f t="shared" si="1"/>
        <v>8200</v>
      </c>
      <c r="K60" s="609">
        <f t="shared" si="2"/>
        <v>0.0082</v>
      </c>
      <c r="L60" s="437">
        <v>58773</v>
      </c>
      <c r="M60" s="438">
        <v>57488</v>
      </c>
      <c r="N60" s="609">
        <f>L60-M60</f>
        <v>1285</v>
      </c>
      <c r="O60" s="609">
        <f t="shared" si="4"/>
        <v>128500</v>
      </c>
      <c r="P60" s="609">
        <f t="shared" si="5"/>
        <v>0.1285</v>
      </c>
      <c r="Q60" s="178"/>
    </row>
    <row r="61" spans="1:17" ht="25.5">
      <c r="A61" s="188">
        <v>35</v>
      </c>
      <c r="B61" s="198" t="s">
        <v>217</v>
      </c>
      <c r="C61" s="190">
        <v>4865144</v>
      </c>
      <c r="D61" s="194" t="s">
        <v>12</v>
      </c>
      <c r="E61" s="308" t="s">
        <v>354</v>
      </c>
      <c r="F61" s="195">
        <v>200</v>
      </c>
      <c r="G61" s="682">
        <v>85395</v>
      </c>
      <c r="H61" s="683">
        <v>85367</v>
      </c>
      <c r="I61" s="618">
        <f>G61-H61</f>
        <v>28</v>
      </c>
      <c r="J61" s="618">
        <f t="shared" si="1"/>
        <v>5600</v>
      </c>
      <c r="K61" s="618">
        <f t="shared" si="2"/>
        <v>0.0056</v>
      </c>
      <c r="L61" s="682">
        <v>114129</v>
      </c>
      <c r="M61" s="683">
        <v>113825</v>
      </c>
      <c r="N61" s="618">
        <f>L61-M61</f>
        <v>304</v>
      </c>
      <c r="O61" s="618">
        <f t="shared" si="4"/>
        <v>60800</v>
      </c>
      <c r="P61" s="618">
        <f t="shared" si="5"/>
        <v>0.0608</v>
      </c>
      <c r="Q61" s="684"/>
    </row>
    <row r="62" spans="1:17" ht="19.5" customHeight="1">
      <c r="A62" s="188"/>
      <c r="B62" s="196" t="s">
        <v>183</v>
      </c>
      <c r="C62" s="190"/>
      <c r="D62" s="194"/>
      <c r="E62" s="191"/>
      <c r="F62" s="195"/>
      <c r="G62" s="437"/>
      <c r="H62" s="438"/>
      <c r="I62" s="609"/>
      <c r="J62" s="609"/>
      <c r="K62" s="609"/>
      <c r="L62" s="216"/>
      <c r="M62" s="77"/>
      <c r="N62" s="609"/>
      <c r="O62" s="609"/>
      <c r="P62" s="609"/>
      <c r="Q62" s="178"/>
    </row>
    <row r="63" spans="1:17" ht="18">
      <c r="A63" s="188">
        <v>36</v>
      </c>
      <c r="B63" s="189" t="s">
        <v>184</v>
      </c>
      <c r="C63" s="190">
        <v>4865143</v>
      </c>
      <c r="D63" s="194" t="s">
        <v>12</v>
      </c>
      <c r="E63" s="191" t="s">
        <v>13</v>
      </c>
      <c r="F63" s="195">
        <v>100</v>
      </c>
      <c r="G63" s="437">
        <v>41539</v>
      </c>
      <c r="H63" s="438">
        <v>39051</v>
      </c>
      <c r="I63" s="609">
        <f>G63-H63</f>
        <v>2488</v>
      </c>
      <c r="J63" s="609">
        <f t="shared" si="1"/>
        <v>248800</v>
      </c>
      <c r="K63" s="609">
        <f t="shared" si="2"/>
        <v>0.2488</v>
      </c>
      <c r="L63" s="437">
        <v>905753</v>
      </c>
      <c r="M63" s="438">
        <v>902650</v>
      </c>
      <c r="N63" s="609">
        <f>L63-M63</f>
        <v>3103</v>
      </c>
      <c r="O63" s="609">
        <f t="shared" si="4"/>
        <v>310300</v>
      </c>
      <c r="P63" s="609">
        <f t="shared" si="5"/>
        <v>0.3103</v>
      </c>
      <c r="Q63" s="573"/>
    </row>
    <row r="64" spans="1:23" ht="18" customHeight="1" thickBot="1">
      <c r="A64" s="199"/>
      <c r="B64" s="200"/>
      <c r="C64" s="201"/>
      <c r="D64" s="202"/>
      <c r="E64" s="203"/>
      <c r="F64" s="204"/>
      <c r="G64" s="205"/>
      <c r="H64" s="206"/>
      <c r="I64" s="207"/>
      <c r="J64" s="207"/>
      <c r="K64" s="207"/>
      <c r="L64" s="208"/>
      <c r="M64" s="206"/>
      <c r="N64" s="207"/>
      <c r="O64" s="207"/>
      <c r="P64" s="207"/>
      <c r="Q64" s="210"/>
      <c r="R64" s="91"/>
      <c r="S64" s="91"/>
      <c r="T64" s="91"/>
      <c r="U64" s="91"/>
      <c r="V64" s="91"/>
      <c r="W64" s="91"/>
    </row>
    <row r="65" spans="1:23" ht="15.75" customHeight="1" thickTop="1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1"/>
      <c r="R65" s="91"/>
      <c r="S65" s="91"/>
      <c r="T65" s="91"/>
      <c r="U65" s="91"/>
      <c r="V65" s="91"/>
      <c r="W65" s="91"/>
    </row>
    <row r="66" spans="1:23" ht="24" thickBot="1">
      <c r="A66" s="524" t="s">
        <v>374</v>
      </c>
      <c r="G66" s="19"/>
      <c r="H66" s="19"/>
      <c r="I66" s="54" t="s">
        <v>406</v>
      </c>
      <c r="J66" s="19"/>
      <c r="K66" s="19"/>
      <c r="L66" s="19"/>
      <c r="M66" s="19"/>
      <c r="N66" s="54" t="s">
        <v>407</v>
      </c>
      <c r="O66" s="19"/>
      <c r="P66" s="19"/>
      <c r="R66" s="91"/>
      <c r="S66" s="91"/>
      <c r="T66" s="91"/>
      <c r="U66" s="91"/>
      <c r="V66" s="91"/>
      <c r="W66" s="91"/>
    </row>
    <row r="67" spans="1:23" ht="39.75" thickBot="1" thickTop="1">
      <c r="A67" s="39" t="s">
        <v>8</v>
      </c>
      <c r="B67" s="36" t="s">
        <v>9</v>
      </c>
      <c r="C67" s="37" t="s">
        <v>1</v>
      </c>
      <c r="D67" s="37" t="s">
        <v>2</v>
      </c>
      <c r="E67" s="37" t="s">
        <v>3</v>
      </c>
      <c r="F67" s="37" t="s">
        <v>10</v>
      </c>
      <c r="G67" s="39" t="str">
        <f>G5</f>
        <v>FINAL READING 01/07/2014</v>
      </c>
      <c r="H67" s="37" t="str">
        <f>H5</f>
        <v>INTIAL READING 01/06/2014</v>
      </c>
      <c r="I67" s="37" t="s">
        <v>4</v>
      </c>
      <c r="J67" s="37" t="s">
        <v>5</v>
      </c>
      <c r="K67" s="37" t="s">
        <v>6</v>
      </c>
      <c r="L67" s="39" t="str">
        <f>G67</f>
        <v>FINAL READING 01/07/2014</v>
      </c>
      <c r="M67" s="37" t="str">
        <f>H67</f>
        <v>INTIAL READING 01/06/2014</v>
      </c>
      <c r="N67" s="37" t="s">
        <v>4</v>
      </c>
      <c r="O67" s="37" t="s">
        <v>5</v>
      </c>
      <c r="P67" s="37" t="s">
        <v>6</v>
      </c>
      <c r="Q67" s="211" t="s">
        <v>317</v>
      </c>
      <c r="R67" s="91"/>
      <c r="S67" s="91"/>
      <c r="T67" s="91"/>
      <c r="U67" s="91"/>
      <c r="V67" s="91"/>
      <c r="W67" s="91"/>
    </row>
    <row r="68" spans="1:23" ht="15.75" customHeight="1" thickTop="1">
      <c r="A68" s="542"/>
      <c r="B68" s="543"/>
      <c r="C68" s="543"/>
      <c r="D68" s="543"/>
      <c r="E68" s="543"/>
      <c r="F68" s="546"/>
      <c r="G68" s="543"/>
      <c r="H68" s="543"/>
      <c r="I68" s="543"/>
      <c r="J68" s="543"/>
      <c r="K68" s="546"/>
      <c r="L68" s="543"/>
      <c r="M68" s="543"/>
      <c r="N68" s="543"/>
      <c r="O68" s="543"/>
      <c r="P68" s="543"/>
      <c r="Q68" s="549"/>
      <c r="R68" s="91"/>
      <c r="S68" s="91"/>
      <c r="T68" s="91"/>
      <c r="U68" s="91"/>
      <c r="V68" s="91"/>
      <c r="W68" s="91"/>
    </row>
    <row r="69" spans="1:23" ht="15.75" customHeight="1">
      <c r="A69" s="544"/>
      <c r="B69" s="395" t="s">
        <v>371</v>
      </c>
      <c r="C69" s="431"/>
      <c r="D69" s="459"/>
      <c r="E69" s="422"/>
      <c r="F69" s="195"/>
      <c r="G69" s="545"/>
      <c r="H69" s="545"/>
      <c r="I69" s="545"/>
      <c r="J69" s="545"/>
      <c r="K69" s="545"/>
      <c r="L69" s="544"/>
      <c r="M69" s="545"/>
      <c r="N69" s="545"/>
      <c r="O69" s="545"/>
      <c r="P69" s="545"/>
      <c r="Q69" s="550"/>
      <c r="R69" s="91"/>
      <c r="S69" s="91"/>
      <c r="T69" s="91"/>
      <c r="U69" s="91"/>
      <c r="V69" s="91"/>
      <c r="W69" s="91"/>
    </row>
    <row r="70" spans="1:23" ht="15.75" customHeight="1">
      <c r="A70" s="548">
        <v>1</v>
      </c>
      <c r="B70" s="189" t="s">
        <v>372</v>
      </c>
      <c r="C70" s="190">
        <v>4902555</v>
      </c>
      <c r="D70" s="459" t="s">
        <v>12</v>
      </c>
      <c r="E70" s="422" t="s">
        <v>354</v>
      </c>
      <c r="F70" s="195">
        <v>-75</v>
      </c>
      <c r="G70" s="437">
        <v>394</v>
      </c>
      <c r="H70" s="438">
        <v>394</v>
      </c>
      <c r="I70" s="609">
        <f>G70-H70</f>
        <v>0</v>
      </c>
      <c r="J70" s="609">
        <f>$F70*I70</f>
        <v>0</v>
      </c>
      <c r="K70" s="609">
        <f>J70/1000000</f>
        <v>0</v>
      </c>
      <c r="L70" s="437">
        <v>817</v>
      </c>
      <c r="M70" s="438">
        <v>817</v>
      </c>
      <c r="N70" s="609">
        <f>L70-M70</f>
        <v>0</v>
      </c>
      <c r="O70" s="609">
        <f>$F70*N70</f>
        <v>0</v>
      </c>
      <c r="P70" s="609">
        <f>O70/1000000</f>
        <v>0</v>
      </c>
      <c r="Q70" s="550"/>
      <c r="R70" s="91"/>
      <c r="S70" s="91"/>
      <c r="T70" s="91"/>
      <c r="U70" s="91"/>
      <c r="V70" s="91"/>
      <c r="W70" s="91"/>
    </row>
    <row r="71" spans="1:23" ht="15.75" customHeight="1">
      <c r="A71" s="548">
        <v>2</v>
      </c>
      <c r="B71" s="189" t="s">
        <v>373</v>
      </c>
      <c r="C71" s="190">
        <v>4902587</v>
      </c>
      <c r="D71" s="459" t="s">
        <v>12</v>
      </c>
      <c r="E71" s="422" t="s">
        <v>354</v>
      </c>
      <c r="F71" s="195">
        <v>-100</v>
      </c>
      <c r="G71" s="437">
        <v>9914</v>
      </c>
      <c r="H71" s="438">
        <v>9893</v>
      </c>
      <c r="I71" s="609">
        <f>G71-H71</f>
        <v>21</v>
      </c>
      <c r="J71" s="609">
        <f>$F71*I71</f>
        <v>-2100</v>
      </c>
      <c r="K71" s="609">
        <f>J71/1000000</f>
        <v>-0.0021</v>
      </c>
      <c r="L71" s="437">
        <v>24587</v>
      </c>
      <c r="M71" s="438">
        <v>22576</v>
      </c>
      <c r="N71" s="609">
        <f>L71-M71</f>
        <v>2011</v>
      </c>
      <c r="O71" s="609">
        <f>$F71*N71</f>
        <v>-201100</v>
      </c>
      <c r="P71" s="609">
        <f>O71/1000000</f>
        <v>-0.2011</v>
      </c>
      <c r="Q71" s="550"/>
      <c r="R71" s="91"/>
      <c r="S71" s="91"/>
      <c r="T71" s="91"/>
      <c r="U71" s="91"/>
      <c r="V71" s="91"/>
      <c r="W71" s="91"/>
    </row>
    <row r="72" spans="1:23" ht="15.75" customHeight="1" thickBot="1">
      <c r="A72" s="208"/>
      <c r="B72" s="206"/>
      <c r="C72" s="206"/>
      <c r="D72" s="206"/>
      <c r="E72" s="206"/>
      <c r="F72" s="547"/>
      <c r="G72" s="206"/>
      <c r="H72" s="206"/>
      <c r="I72" s="206"/>
      <c r="J72" s="206"/>
      <c r="K72" s="547"/>
      <c r="L72" s="206"/>
      <c r="M72" s="206"/>
      <c r="N72" s="206"/>
      <c r="O72" s="206"/>
      <c r="P72" s="206"/>
      <c r="Q72" s="210"/>
      <c r="R72" s="91"/>
      <c r="S72" s="91"/>
      <c r="T72" s="91"/>
      <c r="U72" s="91"/>
      <c r="V72" s="91"/>
      <c r="W72" s="91"/>
    </row>
    <row r="73" spans="1:23" ht="15.75" customHeight="1" thickTop="1">
      <c r="A73" s="90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1"/>
      <c r="R73" s="91"/>
      <c r="S73" s="91"/>
      <c r="T73" s="91"/>
      <c r="U73" s="91"/>
      <c r="V73" s="91"/>
      <c r="W73" s="91"/>
    </row>
    <row r="74" spans="1:23" ht="15.75" customHeight="1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1"/>
      <c r="R74" s="91"/>
      <c r="S74" s="91"/>
      <c r="T74" s="91"/>
      <c r="U74" s="91"/>
      <c r="V74" s="91"/>
      <c r="W74" s="91"/>
    </row>
    <row r="75" spans="1:16" ht="25.5" customHeight="1">
      <c r="A75" s="209" t="s">
        <v>346</v>
      </c>
      <c r="B75" s="88"/>
      <c r="C75" s="89"/>
      <c r="D75" s="88"/>
      <c r="E75" s="88"/>
      <c r="F75" s="88"/>
      <c r="G75" s="88"/>
      <c r="H75" s="88"/>
      <c r="I75" s="88"/>
      <c r="J75" s="88"/>
      <c r="K75" s="672">
        <f>SUM(K9:K64)+SUM(K70:K72)-K33</f>
        <v>1.0194333333333334</v>
      </c>
      <c r="L75" s="673"/>
      <c r="M75" s="673"/>
      <c r="N75" s="673"/>
      <c r="O75" s="673"/>
      <c r="P75" s="672">
        <f>SUM(P9:P64)+SUM(P70:P72)-P33</f>
        <v>17.117716666666666</v>
      </c>
    </row>
    <row r="76" spans="1:16" ht="12.75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1:16" ht="9.75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1:16" ht="12.75" hidden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1:16" ht="23.25" customHeight="1" thickBot="1">
      <c r="A79" s="88"/>
      <c r="B79" s="88"/>
      <c r="C79" s="294"/>
      <c r="D79" s="88"/>
      <c r="E79" s="88"/>
      <c r="F79" s="88"/>
      <c r="G79" s="88"/>
      <c r="H79" s="88"/>
      <c r="I79" s="88"/>
      <c r="J79" s="296"/>
      <c r="K79" s="313" t="s">
        <v>347</v>
      </c>
      <c r="L79" s="88"/>
      <c r="M79" s="88"/>
      <c r="N79" s="88"/>
      <c r="O79" s="88"/>
      <c r="P79" s="313" t="s">
        <v>348</v>
      </c>
    </row>
    <row r="80" spans="1:17" ht="20.25">
      <c r="A80" s="291"/>
      <c r="B80" s="292"/>
      <c r="C80" s="209"/>
      <c r="D80" s="55"/>
      <c r="E80" s="55"/>
      <c r="F80" s="55"/>
      <c r="G80" s="55"/>
      <c r="H80" s="55"/>
      <c r="I80" s="55"/>
      <c r="J80" s="293"/>
      <c r="K80" s="292"/>
      <c r="L80" s="292"/>
      <c r="M80" s="292"/>
      <c r="N80" s="292"/>
      <c r="O80" s="292"/>
      <c r="P80" s="292"/>
      <c r="Q80" s="56"/>
    </row>
    <row r="81" spans="1:17" ht="20.25">
      <c r="A81" s="295"/>
      <c r="B81" s="209" t="s">
        <v>344</v>
      </c>
      <c r="C81" s="209"/>
      <c r="D81" s="286"/>
      <c r="E81" s="286"/>
      <c r="F81" s="286"/>
      <c r="G81" s="286"/>
      <c r="H81" s="286"/>
      <c r="I81" s="286"/>
      <c r="J81" s="286"/>
      <c r="K81" s="674">
        <f>K75</f>
        <v>1.0194333333333334</v>
      </c>
      <c r="L81" s="675"/>
      <c r="M81" s="675"/>
      <c r="N81" s="675"/>
      <c r="O81" s="675"/>
      <c r="P81" s="674">
        <f>P75</f>
        <v>17.117716666666666</v>
      </c>
      <c r="Q81" s="57"/>
    </row>
    <row r="82" spans="1:17" ht="20.25">
      <c r="A82" s="295"/>
      <c r="B82" s="209"/>
      <c r="C82" s="209"/>
      <c r="D82" s="286"/>
      <c r="E82" s="286"/>
      <c r="F82" s="286"/>
      <c r="G82" s="286"/>
      <c r="H82" s="286"/>
      <c r="I82" s="288"/>
      <c r="J82" s="128"/>
      <c r="K82" s="76"/>
      <c r="L82" s="76"/>
      <c r="M82" s="76"/>
      <c r="N82" s="76"/>
      <c r="O82" s="76"/>
      <c r="P82" s="76"/>
      <c r="Q82" s="57"/>
    </row>
    <row r="83" spans="1:17" ht="20.25">
      <c r="A83" s="295"/>
      <c r="B83" s="209" t="s">
        <v>337</v>
      </c>
      <c r="C83" s="209"/>
      <c r="D83" s="286"/>
      <c r="E83" s="286"/>
      <c r="F83" s="286"/>
      <c r="G83" s="286"/>
      <c r="H83" s="286"/>
      <c r="I83" s="286"/>
      <c r="J83" s="286"/>
      <c r="K83" s="674">
        <f>'STEPPED UP GENCO'!K46</f>
        <v>0.017843306399999998</v>
      </c>
      <c r="L83" s="674"/>
      <c r="M83" s="674"/>
      <c r="N83" s="674"/>
      <c r="O83" s="674"/>
      <c r="P83" s="674">
        <f>'STEPPED UP GENCO'!P46</f>
        <v>-0.06758471279999999</v>
      </c>
      <c r="Q83" s="57"/>
    </row>
    <row r="84" spans="1:17" ht="20.25">
      <c r="A84" s="295"/>
      <c r="B84" s="209"/>
      <c r="C84" s="209"/>
      <c r="D84" s="289"/>
      <c r="E84" s="289"/>
      <c r="F84" s="289"/>
      <c r="G84" s="289"/>
      <c r="H84" s="289"/>
      <c r="I84" s="290"/>
      <c r="J84" s="285"/>
      <c r="K84" s="19"/>
      <c r="L84" s="19"/>
      <c r="M84" s="19"/>
      <c r="N84" s="19"/>
      <c r="O84" s="19"/>
      <c r="P84" s="19"/>
      <c r="Q84" s="57"/>
    </row>
    <row r="85" spans="1:17" ht="20.25">
      <c r="A85" s="295"/>
      <c r="B85" s="209" t="s">
        <v>345</v>
      </c>
      <c r="C85" s="209"/>
      <c r="D85" s="19"/>
      <c r="E85" s="19"/>
      <c r="F85" s="19"/>
      <c r="G85" s="19"/>
      <c r="H85" s="19"/>
      <c r="I85" s="19"/>
      <c r="J85" s="19"/>
      <c r="K85" s="298">
        <f>SUM(K81:K84)</f>
        <v>1.0372766397333335</v>
      </c>
      <c r="L85" s="19"/>
      <c r="M85" s="19"/>
      <c r="N85" s="19"/>
      <c r="O85" s="19"/>
      <c r="P85" s="502">
        <f>SUM(P81:P84)</f>
        <v>17.050131953866668</v>
      </c>
      <c r="Q85" s="57"/>
    </row>
    <row r="86" spans="1:17" ht="20.25">
      <c r="A86" s="273"/>
      <c r="B86" s="19"/>
      <c r="C86" s="20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57"/>
    </row>
    <row r="87" spans="1:17" ht="13.5" thickBot="1">
      <c r="A87" s="274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184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60"/>
  <sheetViews>
    <sheetView view="pageBreakPreview" zoomScale="50" zoomScaleNormal="70" zoomScaleSheetLayoutView="50" zoomScalePageLayoutView="0" workbookViewId="0" topLeftCell="A25">
      <selection activeCell="G27" sqref="G27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3" width="18.57421875" style="0" customWidth="1"/>
    <col min="4" max="4" width="12.8515625" style="0" customWidth="1"/>
    <col min="5" max="5" width="22.140625" style="0" customWidth="1"/>
    <col min="6" max="6" width="14.421875" style="0" customWidth="1"/>
    <col min="7" max="7" width="15.57421875" style="0" customWidth="1"/>
    <col min="8" max="8" width="15.28125" style="0" customWidth="1"/>
    <col min="9" max="9" width="15.00390625" style="0" customWidth="1"/>
    <col min="10" max="10" width="16.7109375" style="0" customWidth="1"/>
    <col min="11" max="11" width="16.57421875" style="0" customWidth="1"/>
    <col min="12" max="12" width="17.140625" style="0" customWidth="1"/>
    <col min="13" max="13" width="14.7109375" style="0" customWidth="1"/>
    <col min="14" max="14" width="15.7109375" style="0" customWidth="1"/>
    <col min="15" max="15" width="18.28125" style="0" customWidth="1"/>
    <col min="16" max="16" width="17.140625" style="0" customWidth="1"/>
    <col min="17" max="17" width="22.00390625" style="0" customWidth="1"/>
  </cols>
  <sheetData>
    <row r="1" ht="26.25" customHeight="1">
      <c r="A1" s="1" t="s">
        <v>244</v>
      </c>
    </row>
    <row r="2" spans="1:17" ht="23.25" customHeight="1">
      <c r="A2" s="2" t="s">
        <v>245</v>
      </c>
      <c r="P2" s="344" t="str">
        <f>NDPL!Q1</f>
        <v>JUNE-2014</v>
      </c>
      <c r="Q2" s="344"/>
    </row>
    <row r="3" ht="23.25">
      <c r="A3" s="220" t="s">
        <v>221</v>
      </c>
    </row>
    <row r="4" spans="1:16" ht="24" thickBot="1">
      <c r="A4" s="3"/>
      <c r="G4" s="19"/>
      <c r="H4" s="19"/>
      <c r="I4" s="54" t="s">
        <v>406</v>
      </c>
      <c r="J4" s="19"/>
      <c r="K4" s="19"/>
      <c r="L4" s="19"/>
      <c r="M4" s="19"/>
      <c r="N4" s="54" t="s">
        <v>407</v>
      </c>
      <c r="O4" s="19"/>
      <c r="P4" s="19"/>
    </row>
    <row r="5" spans="1:17" ht="51.75" customHeight="1" thickBot="1" thickTop="1">
      <c r="A5" s="39" t="s">
        <v>8</v>
      </c>
      <c r="B5" s="36" t="s">
        <v>9</v>
      </c>
      <c r="C5" s="37" t="s">
        <v>1</v>
      </c>
      <c r="D5" s="37" t="s">
        <v>2</v>
      </c>
      <c r="E5" s="37" t="s">
        <v>3</v>
      </c>
      <c r="F5" s="37" t="s">
        <v>10</v>
      </c>
      <c r="G5" s="39" t="str">
        <f>NDPL!G5</f>
        <v>FINAL READING 01/07/2014</v>
      </c>
      <c r="H5" s="37" t="str">
        <f>NDPL!H5</f>
        <v>INTIAL READING 01/06/2014</v>
      </c>
      <c r="I5" s="37" t="s">
        <v>4</v>
      </c>
      <c r="J5" s="37" t="s">
        <v>5</v>
      </c>
      <c r="K5" s="37" t="s">
        <v>6</v>
      </c>
      <c r="L5" s="39" t="str">
        <f>NDPL!G5</f>
        <v>FINAL READING 01/07/2014</v>
      </c>
      <c r="M5" s="37" t="str">
        <f>NDPL!H5</f>
        <v>INTIAL READING 01/06/2014</v>
      </c>
      <c r="N5" s="37" t="s">
        <v>4</v>
      </c>
      <c r="O5" s="37" t="s">
        <v>5</v>
      </c>
      <c r="P5" s="37" t="s">
        <v>6</v>
      </c>
      <c r="Q5" s="211" t="s">
        <v>317</v>
      </c>
    </row>
    <row r="6" ht="14.25" thickBot="1" thickTop="1"/>
    <row r="7" spans="1:17" ht="24" customHeight="1" thickTop="1">
      <c r="A7" s="596" t="s">
        <v>238</v>
      </c>
      <c r="B7" s="67"/>
      <c r="C7" s="68"/>
      <c r="D7" s="68"/>
      <c r="E7" s="68"/>
      <c r="F7" s="68"/>
      <c r="G7" s="71"/>
      <c r="H7" s="70"/>
      <c r="I7" s="70"/>
      <c r="J7" s="70"/>
      <c r="K7" s="648"/>
      <c r="L7" s="577"/>
      <c r="M7" s="528"/>
      <c r="N7" s="70"/>
      <c r="O7" s="70"/>
      <c r="P7" s="659"/>
      <c r="Q7" s="177"/>
    </row>
    <row r="8" spans="1:17" ht="24" customHeight="1">
      <c r="A8" s="323" t="s">
        <v>222</v>
      </c>
      <c r="B8" s="219"/>
      <c r="C8" s="219"/>
      <c r="D8" s="219"/>
      <c r="E8" s="219"/>
      <c r="F8" s="219"/>
      <c r="G8" s="126"/>
      <c r="H8" s="76"/>
      <c r="I8" s="77"/>
      <c r="J8" s="77"/>
      <c r="K8" s="649"/>
      <c r="L8" s="216"/>
      <c r="M8" s="77"/>
      <c r="N8" s="77"/>
      <c r="O8" s="77"/>
      <c r="P8" s="660"/>
      <c r="Q8" s="178"/>
    </row>
    <row r="9" spans="1:17" ht="24" customHeight="1">
      <c r="A9" s="595" t="s">
        <v>223</v>
      </c>
      <c r="B9" s="219"/>
      <c r="C9" s="219"/>
      <c r="D9" s="219"/>
      <c r="E9" s="219"/>
      <c r="F9" s="219"/>
      <c r="G9" s="126"/>
      <c r="H9" s="76"/>
      <c r="I9" s="77"/>
      <c r="J9" s="77"/>
      <c r="K9" s="649"/>
      <c r="L9" s="216"/>
      <c r="M9" s="77"/>
      <c r="N9" s="77"/>
      <c r="O9" s="77"/>
      <c r="P9" s="660"/>
      <c r="Q9" s="178"/>
    </row>
    <row r="10" spans="1:17" ht="24" customHeight="1">
      <c r="A10" s="322">
        <v>1</v>
      </c>
      <c r="B10" s="325" t="s">
        <v>241</v>
      </c>
      <c r="C10" s="584">
        <v>4864848</v>
      </c>
      <c r="D10" s="327" t="s">
        <v>12</v>
      </c>
      <c r="E10" s="326" t="s">
        <v>354</v>
      </c>
      <c r="F10" s="327">
        <v>1000</v>
      </c>
      <c r="G10" s="621">
        <v>1357</v>
      </c>
      <c r="H10" s="622">
        <v>1357</v>
      </c>
      <c r="I10" s="590">
        <f aca="true" t="shared" si="0" ref="I10:I15">G10-H10</f>
        <v>0</v>
      </c>
      <c r="J10" s="590">
        <f aca="true" t="shared" si="1" ref="J10:J34">$F10*I10</f>
        <v>0</v>
      </c>
      <c r="K10" s="650">
        <f aca="true" t="shared" si="2" ref="K10:K34">J10/1000000</f>
        <v>0</v>
      </c>
      <c r="L10" s="621">
        <v>25315</v>
      </c>
      <c r="M10" s="622">
        <v>24072</v>
      </c>
      <c r="N10" s="590">
        <f aca="true" t="shared" si="3" ref="N10:N15">L10-M10</f>
        <v>1243</v>
      </c>
      <c r="O10" s="590">
        <f aca="true" t="shared" si="4" ref="O10:O34">$F10*N10</f>
        <v>1243000</v>
      </c>
      <c r="P10" s="661">
        <f aca="true" t="shared" si="5" ref="P10:P34">O10/1000000</f>
        <v>1.243</v>
      </c>
      <c r="Q10" s="178"/>
    </row>
    <row r="11" spans="1:17" ht="24" customHeight="1">
      <c r="A11" s="322">
        <v>2</v>
      </c>
      <c r="B11" s="325" t="s">
        <v>242</v>
      </c>
      <c r="C11" s="584">
        <v>4864849</v>
      </c>
      <c r="D11" s="327" t="s">
        <v>12</v>
      </c>
      <c r="E11" s="326" t="s">
        <v>354</v>
      </c>
      <c r="F11" s="327">
        <v>1000</v>
      </c>
      <c r="G11" s="621">
        <v>972</v>
      </c>
      <c r="H11" s="622">
        <v>972</v>
      </c>
      <c r="I11" s="590">
        <f t="shared" si="0"/>
        <v>0</v>
      </c>
      <c r="J11" s="590">
        <f t="shared" si="1"/>
        <v>0</v>
      </c>
      <c r="K11" s="650">
        <f t="shared" si="2"/>
        <v>0</v>
      </c>
      <c r="L11" s="621">
        <v>27559</v>
      </c>
      <c r="M11" s="622">
        <v>26524</v>
      </c>
      <c r="N11" s="590">
        <f t="shared" si="3"/>
        <v>1035</v>
      </c>
      <c r="O11" s="590">
        <f t="shared" si="4"/>
        <v>1035000</v>
      </c>
      <c r="P11" s="661">
        <f t="shared" si="5"/>
        <v>1.035</v>
      </c>
      <c r="Q11" s="178"/>
    </row>
    <row r="12" spans="1:17" ht="24" customHeight="1">
      <c r="A12" s="322">
        <v>3</v>
      </c>
      <c r="B12" s="325" t="s">
        <v>224</v>
      </c>
      <c r="C12" s="584">
        <v>4864846</v>
      </c>
      <c r="D12" s="327" t="s">
        <v>12</v>
      </c>
      <c r="E12" s="326" t="s">
        <v>354</v>
      </c>
      <c r="F12" s="327">
        <v>1000</v>
      </c>
      <c r="G12" s="621">
        <v>2280</v>
      </c>
      <c r="H12" s="622">
        <v>2280</v>
      </c>
      <c r="I12" s="590">
        <f t="shared" si="0"/>
        <v>0</v>
      </c>
      <c r="J12" s="590">
        <f t="shared" si="1"/>
        <v>0</v>
      </c>
      <c r="K12" s="650">
        <f t="shared" si="2"/>
        <v>0</v>
      </c>
      <c r="L12" s="621">
        <v>35021</v>
      </c>
      <c r="M12" s="622">
        <v>34096</v>
      </c>
      <c r="N12" s="590">
        <f t="shared" si="3"/>
        <v>925</v>
      </c>
      <c r="O12" s="590">
        <f t="shared" si="4"/>
        <v>925000</v>
      </c>
      <c r="P12" s="661">
        <f t="shared" si="5"/>
        <v>0.925</v>
      </c>
      <c r="Q12" s="178"/>
    </row>
    <row r="13" spans="1:17" ht="24" customHeight="1">
      <c r="A13" s="322">
        <v>4</v>
      </c>
      <c r="B13" s="325" t="s">
        <v>225</v>
      </c>
      <c r="C13" s="584">
        <v>4864847</v>
      </c>
      <c r="D13" s="327" t="s">
        <v>12</v>
      </c>
      <c r="E13" s="326" t="s">
        <v>354</v>
      </c>
      <c r="F13" s="327">
        <v>1000</v>
      </c>
      <c r="G13" s="621">
        <v>894</v>
      </c>
      <c r="H13" s="622">
        <v>894</v>
      </c>
      <c r="I13" s="590">
        <f t="shared" si="0"/>
        <v>0</v>
      </c>
      <c r="J13" s="590">
        <f t="shared" si="1"/>
        <v>0</v>
      </c>
      <c r="K13" s="650">
        <f t="shared" si="2"/>
        <v>0</v>
      </c>
      <c r="L13" s="621">
        <v>19226</v>
      </c>
      <c r="M13" s="622">
        <v>18827</v>
      </c>
      <c r="N13" s="590">
        <f t="shared" si="3"/>
        <v>399</v>
      </c>
      <c r="O13" s="590">
        <f t="shared" si="4"/>
        <v>399000</v>
      </c>
      <c r="P13" s="661">
        <f t="shared" si="5"/>
        <v>0.399</v>
      </c>
      <c r="Q13" s="178"/>
    </row>
    <row r="14" spans="1:17" ht="24" customHeight="1">
      <c r="A14" s="322">
        <v>5</v>
      </c>
      <c r="B14" s="325" t="s">
        <v>415</v>
      </c>
      <c r="C14" s="584">
        <v>4864850</v>
      </c>
      <c r="D14" s="327" t="s">
        <v>12</v>
      </c>
      <c r="E14" s="326" t="s">
        <v>354</v>
      </c>
      <c r="F14" s="327">
        <v>1000</v>
      </c>
      <c r="G14" s="621">
        <v>4178</v>
      </c>
      <c r="H14" s="622">
        <v>4177</v>
      </c>
      <c r="I14" s="590">
        <f t="shared" si="0"/>
        <v>1</v>
      </c>
      <c r="J14" s="590">
        <f t="shared" si="1"/>
        <v>1000</v>
      </c>
      <c r="K14" s="650">
        <f t="shared" si="2"/>
        <v>0.001</v>
      </c>
      <c r="L14" s="621">
        <v>10670</v>
      </c>
      <c r="M14" s="622">
        <v>10242</v>
      </c>
      <c r="N14" s="590">
        <f t="shared" si="3"/>
        <v>428</v>
      </c>
      <c r="O14" s="590">
        <f t="shared" si="4"/>
        <v>428000</v>
      </c>
      <c r="P14" s="661">
        <f t="shared" si="5"/>
        <v>0.428</v>
      </c>
      <c r="Q14" s="178"/>
    </row>
    <row r="15" spans="1:17" ht="24" customHeight="1">
      <c r="A15" s="322">
        <v>6</v>
      </c>
      <c r="B15" s="325" t="s">
        <v>414</v>
      </c>
      <c r="C15" s="584">
        <v>4864900</v>
      </c>
      <c r="D15" s="327" t="s">
        <v>12</v>
      </c>
      <c r="E15" s="326" t="s">
        <v>354</v>
      </c>
      <c r="F15" s="327">
        <v>500</v>
      </c>
      <c r="G15" s="621">
        <v>11662</v>
      </c>
      <c r="H15" s="622">
        <v>11662</v>
      </c>
      <c r="I15" s="590">
        <f t="shared" si="0"/>
        <v>0</v>
      </c>
      <c r="J15" s="590">
        <f>$F15*I15</f>
        <v>0</v>
      </c>
      <c r="K15" s="650">
        <f>J15/1000000</f>
        <v>0</v>
      </c>
      <c r="L15" s="621">
        <v>58505</v>
      </c>
      <c r="M15" s="622">
        <v>58528</v>
      </c>
      <c r="N15" s="590">
        <f t="shared" si="3"/>
        <v>-23</v>
      </c>
      <c r="O15" s="590">
        <f>$F15*N15</f>
        <v>-11500</v>
      </c>
      <c r="P15" s="661">
        <f>O15/1000000</f>
        <v>-0.0115</v>
      </c>
      <c r="Q15" s="178"/>
    </row>
    <row r="16" spans="1:17" ht="24" customHeight="1">
      <c r="A16" s="593" t="s">
        <v>226</v>
      </c>
      <c r="B16" s="328"/>
      <c r="C16" s="585"/>
      <c r="D16" s="329"/>
      <c r="E16" s="328"/>
      <c r="F16" s="329"/>
      <c r="G16" s="591"/>
      <c r="H16" s="590"/>
      <c r="I16" s="590"/>
      <c r="J16" s="590"/>
      <c r="K16" s="650"/>
      <c r="L16" s="591"/>
      <c r="M16" s="590"/>
      <c r="N16" s="590"/>
      <c r="O16" s="590"/>
      <c r="P16" s="661"/>
      <c r="Q16" s="178"/>
    </row>
    <row r="17" spans="1:17" ht="24" customHeight="1">
      <c r="A17" s="594">
        <v>7</v>
      </c>
      <c r="B17" s="328" t="s">
        <v>243</v>
      </c>
      <c r="C17" s="585">
        <v>4864804</v>
      </c>
      <c r="D17" s="329" t="s">
        <v>12</v>
      </c>
      <c r="E17" s="326" t="s">
        <v>354</v>
      </c>
      <c r="F17" s="329">
        <v>100</v>
      </c>
      <c r="G17" s="621">
        <v>996449</v>
      </c>
      <c r="H17" s="622">
        <v>996508</v>
      </c>
      <c r="I17" s="590">
        <f>G17-H17</f>
        <v>-59</v>
      </c>
      <c r="J17" s="590">
        <f t="shared" si="1"/>
        <v>-5900</v>
      </c>
      <c r="K17" s="650">
        <f t="shared" si="2"/>
        <v>-0.0059</v>
      </c>
      <c r="L17" s="621">
        <v>999955</v>
      </c>
      <c r="M17" s="622">
        <v>999977</v>
      </c>
      <c r="N17" s="590">
        <f>L17-M17</f>
        <v>-22</v>
      </c>
      <c r="O17" s="590">
        <f t="shared" si="4"/>
        <v>-2200</v>
      </c>
      <c r="P17" s="661">
        <f t="shared" si="5"/>
        <v>-0.0022</v>
      </c>
      <c r="Q17" s="178"/>
    </row>
    <row r="18" spans="1:17" ht="24" customHeight="1">
      <c r="A18" s="594">
        <v>8</v>
      </c>
      <c r="B18" s="328" t="s">
        <v>242</v>
      </c>
      <c r="C18" s="585">
        <v>4865163</v>
      </c>
      <c r="D18" s="329" t="s">
        <v>12</v>
      </c>
      <c r="E18" s="326" t="s">
        <v>354</v>
      </c>
      <c r="F18" s="329">
        <v>100</v>
      </c>
      <c r="G18" s="621">
        <v>996649</v>
      </c>
      <c r="H18" s="622">
        <v>996665</v>
      </c>
      <c r="I18" s="590">
        <f>G18-H18</f>
        <v>-16</v>
      </c>
      <c r="J18" s="590">
        <f t="shared" si="1"/>
        <v>-1600</v>
      </c>
      <c r="K18" s="650">
        <f t="shared" si="2"/>
        <v>-0.0016</v>
      </c>
      <c r="L18" s="621">
        <v>999913</v>
      </c>
      <c r="M18" s="622">
        <v>999921</v>
      </c>
      <c r="N18" s="590">
        <f>L18-M18</f>
        <v>-8</v>
      </c>
      <c r="O18" s="590">
        <f t="shared" si="4"/>
        <v>-800</v>
      </c>
      <c r="P18" s="661">
        <f t="shared" si="5"/>
        <v>-0.0008</v>
      </c>
      <c r="Q18" s="178"/>
    </row>
    <row r="19" spans="1:17" ht="24" customHeight="1">
      <c r="A19" s="330"/>
      <c r="B19" s="328"/>
      <c r="C19" s="585"/>
      <c r="D19" s="329"/>
      <c r="E19" s="106"/>
      <c r="F19" s="329"/>
      <c r="G19" s="216"/>
      <c r="H19" s="77"/>
      <c r="I19" s="77"/>
      <c r="J19" s="77"/>
      <c r="K19" s="649"/>
      <c r="L19" s="216"/>
      <c r="M19" s="77"/>
      <c r="N19" s="77"/>
      <c r="O19" s="77"/>
      <c r="P19" s="660"/>
      <c r="Q19" s="178"/>
    </row>
    <row r="20" spans="1:17" ht="24" customHeight="1">
      <c r="A20" s="330"/>
      <c r="B20" s="335" t="s">
        <v>237</v>
      </c>
      <c r="C20" s="586"/>
      <c r="D20" s="329"/>
      <c r="E20" s="328"/>
      <c r="F20" s="331"/>
      <c r="G20" s="216"/>
      <c r="H20" s="77"/>
      <c r="I20" s="77"/>
      <c r="J20" s="77"/>
      <c r="K20" s="651">
        <f>SUM(K10:K18)</f>
        <v>-0.0065</v>
      </c>
      <c r="L20" s="578"/>
      <c r="M20" s="320"/>
      <c r="N20" s="320"/>
      <c r="O20" s="320"/>
      <c r="P20" s="662">
        <f>SUM(P10:P18)</f>
        <v>4.0155</v>
      </c>
      <c r="Q20" s="178"/>
    </row>
    <row r="21" spans="1:17" ht="24" customHeight="1">
      <c r="A21" s="330"/>
      <c r="B21" s="218"/>
      <c r="C21" s="586"/>
      <c r="D21" s="329"/>
      <c r="E21" s="328"/>
      <c r="F21" s="331"/>
      <c r="G21" s="216"/>
      <c r="H21" s="77"/>
      <c r="I21" s="77"/>
      <c r="J21" s="77"/>
      <c r="K21" s="652"/>
      <c r="L21" s="216"/>
      <c r="M21" s="77"/>
      <c r="N21" s="77"/>
      <c r="O21" s="77"/>
      <c r="P21" s="663"/>
      <c r="Q21" s="178"/>
    </row>
    <row r="22" spans="1:17" ht="24" customHeight="1">
      <c r="A22" s="593" t="s">
        <v>227</v>
      </c>
      <c r="B22" s="219"/>
      <c r="C22" s="321"/>
      <c r="D22" s="331"/>
      <c r="E22" s="219"/>
      <c r="F22" s="331"/>
      <c r="G22" s="216"/>
      <c r="H22" s="77"/>
      <c r="I22" s="77"/>
      <c r="J22" s="77"/>
      <c r="K22" s="649"/>
      <c r="L22" s="216"/>
      <c r="M22" s="77"/>
      <c r="N22" s="77"/>
      <c r="O22" s="77"/>
      <c r="P22" s="660"/>
      <c r="Q22" s="178"/>
    </row>
    <row r="23" spans="1:17" ht="24" customHeight="1">
      <c r="A23" s="330"/>
      <c r="B23" s="219"/>
      <c r="C23" s="321"/>
      <c r="D23" s="331"/>
      <c r="E23" s="219"/>
      <c r="F23" s="331"/>
      <c r="G23" s="216"/>
      <c r="H23" s="77"/>
      <c r="I23" s="77"/>
      <c r="J23" s="77"/>
      <c r="K23" s="649"/>
      <c r="L23" s="216"/>
      <c r="M23" s="77"/>
      <c r="N23" s="77"/>
      <c r="O23" s="77"/>
      <c r="P23" s="660"/>
      <c r="Q23" s="178"/>
    </row>
    <row r="24" spans="1:17" ht="24" customHeight="1">
      <c r="A24" s="594">
        <v>9</v>
      </c>
      <c r="B24" s="106" t="s">
        <v>228</v>
      </c>
      <c r="C24" s="584">
        <v>4865065</v>
      </c>
      <c r="D24" s="356" t="s">
        <v>12</v>
      </c>
      <c r="E24" s="326" t="s">
        <v>354</v>
      </c>
      <c r="F24" s="327">
        <v>100</v>
      </c>
      <c r="G24" s="621">
        <v>3437</v>
      </c>
      <c r="H24" s="622">
        <v>3437</v>
      </c>
      <c r="I24" s="590">
        <f aca="true" t="shared" si="6" ref="I24:I30">G24-H24</f>
        <v>0</v>
      </c>
      <c r="J24" s="590">
        <f t="shared" si="1"/>
        <v>0</v>
      </c>
      <c r="K24" s="650">
        <f t="shared" si="2"/>
        <v>0</v>
      </c>
      <c r="L24" s="621">
        <v>34364</v>
      </c>
      <c r="M24" s="622">
        <v>34364</v>
      </c>
      <c r="N24" s="590">
        <f aca="true" t="shared" si="7" ref="N24:N30">L24-M24</f>
        <v>0</v>
      </c>
      <c r="O24" s="590">
        <f t="shared" si="4"/>
        <v>0</v>
      </c>
      <c r="P24" s="661">
        <f t="shared" si="5"/>
        <v>0</v>
      </c>
      <c r="Q24" s="178"/>
    </row>
    <row r="25" spans="1:17" ht="24" customHeight="1">
      <c r="A25" s="594">
        <v>10</v>
      </c>
      <c r="B25" s="219" t="s">
        <v>229</v>
      </c>
      <c r="C25" s="585">
        <v>4865066</v>
      </c>
      <c r="D25" s="331" t="s">
        <v>12</v>
      </c>
      <c r="E25" s="326" t="s">
        <v>354</v>
      </c>
      <c r="F25" s="329">
        <v>100</v>
      </c>
      <c r="G25" s="621">
        <v>47012</v>
      </c>
      <c r="H25" s="622">
        <v>46635</v>
      </c>
      <c r="I25" s="590">
        <f t="shared" si="6"/>
        <v>377</v>
      </c>
      <c r="J25" s="590">
        <f t="shared" si="1"/>
        <v>37700</v>
      </c>
      <c r="K25" s="650">
        <f t="shared" si="2"/>
        <v>0.0377</v>
      </c>
      <c r="L25" s="621">
        <v>75212</v>
      </c>
      <c r="M25" s="622">
        <v>73601</v>
      </c>
      <c r="N25" s="590">
        <f t="shared" si="7"/>
        <v>1611</v>
      </c>
      <c r="O25" s="590">
        <f t="shared" si="4"/>
        <v>161100</v>
      </c>
      <c r="P25" s="661">
        <f t="shared" si="5"/>
        <v>0.1611</v>
      </c>
      <c r="Q25" s="178"/>
    </row>
    <row r="26" spans="1:17" ht="24" customHeight="1">
      <c r="A26" s="594">
        <v>11</v>
      </c>
      <c r="B26" s="219" t="s">
        <v>230</v>
      </c>
      <c r="C26" s="585">
        <v>4865067</v>
      </c>
      <c r="D26" s="331" t="s">
        <v>12</v>
      </c>
      <c r="E26" s="326" t="s">
        <v>354</v>
      </c>
      <c r="F26" s="329">
        <v>100</v>
      </c>
      <c r="G26" s="621">
        <v>73756</v>
      </c>
      <c r="H26" s="622">
        <v>73744</v>
      </c>
      <c r="I26" s="590">
        <f t="shared" si="6"/>
        <v>12</v>
      </c>
      <c r="J26" s="590">
        <f t="shared" si="1"/>
        <v>1200</v>
      </c>
      <c r="K26" s="650">
        <f t="shared" si="2"/>
        <v>0.0012</v>
      </c>
      <c r="L26" s="621">
        <v>12298</v>
      </c>
      <c r="M26" s="622">
        <v>11824</v>
      </c>
      <c r="N26" s="590">
        <f t="shared" si="7"/>
        <v>474</v>
      </c>
      <c r="O26" s="590">
        <f t="shared" si="4"/>
        <v>47400</v>
      </c>
      <c r="P26" s="661">
        <f t="shared" si="5"/>
        <v>0.0474</v>
      </c>
      <c r="Q26" s="178"/>
    </row>
    <row r="27" spans="1:17" ht="24" customHeight="1">
      <c r="A27" s="594">
        <v>12</v>
      </c>
      <c r="B27" s="219" t="s">
        <v>231</v>
      </c>
      <c r="C27" s="585">
        <v>4865078</v>
      </c>
      <c r="D27" s="331" t="s">
        <v>12</v>
      </c>
      <c r="E27" s="326" t="s">
        <v>354</v>
      </c>
      <c r="F27" s="329">
        <v>100</v>
      </c>
      <c r="G27" s="621">
        <v>46142</v>
      </c>
      <c r="H27" s="622">
        <v>46029</v>
      </c>
      <c r="I27" s="590">
        <f t="shared" si="6"/>
        <v>113</v>
      </c>
      <c r="J27" s="590">
        <f t="shared" si="1"/>
        <v>11300</v>
      </c>
      <c r="K27" s="650">
        <f t="shared" si="2"/>
        <v>0.0113</v>
      </c>
      <c r="L27" s="621">
        <v>65509</v>
      </c>
      <c r="M27" s="622">
        <v>63754</v>
      </c>
      <c r="N27" s="590">
        <f t="shared" si="7"/>
        <v>1755</v>
      </c>
      <c r="O27" s="590">
        <f t="shared" si="4"/>
        <v>175500</v>
      </c>
      <c r="P27" s="661">
        <f t="shared" si="5"/>
        <v>0.1755</v>
      </c>
      <c r="Q27" s="178"/>
    </row>
    <row r="28" spans="1:17" ht="24" customHeight="1">
      <c r="A28" s="594">
        <v>13</v>
      </c>
      <c r="B28" s="219" t="s">
        <v>231</v>
      </c>
      <c r="C28" s="587">
        <v>4865079</v>
      </c>
      <c r="D28" s="498" t="s">
        <v>12</v>
      </c>
      <c r="E28" s="326" t="s">
        <v>354</v>
      </c>
      <c r="F28" s="332">
        <v>100</v>
      </c>
      <c r="G28" s="621">
        <v>999989</v>
      </c>
      <c r="H28" s="622">
        <v>999989</v>
      </c>
      <c r="I28" s="590">
        <f t="shared" si="6"/>
        <v>0</v>
      </c>
      <c r="J28" s="590">
        <f t="shared" si="1"/>
        <v>0</v>
      </c>
      <c r="K28" s="650">
        <f t="shared" si="2"/>
        <v>0</v>
      </c>
      <c r="L28" s="621">
        <v>20273</v>
      </c>
      <c r="M28" s="622">
        <v>20273</v>
      </c>
      <c r="N28" s="590">
        <f t="shared" si="7"/>
        <v>0</v>
      </c>
      <c r="O28" s="590">
        <f t="shared" si="4"/>
        <v>0</v>
      </c>
      <c r="P28" s="661">
        <f t="shared" si="5"/>
        <v>0</v>
      </c>
      <c r="Q28" s="178"/>
    </row>
    <row r="29" spans="1:17" ht="24" customHeight="1">
      <c r="A29" s="594">
        <v>14</v>
      </c>
      <c r="B29" s="219" t="s">
        <v>232</v>
      </c>
      <c r="C29" s="585">
        <v>4865080</v>
      </c>
      <c r="D29" s="331" t="s">
        <v>12</v>
      </c>
      <c r="E29" s="326" t="s">
        <v>354</v>
      </c>
      <c r="F29" s="329">
        <v>100</v>
      </c>
      <c r="G29" s="621">
        <v>84338</v>
      </c>
      <c r="H29" s="622">
        <v>84338</v>
      </c>
      <c r="I29" s="590">
        <f t="shared" si="6"/>
        <v>0</v>
      </c>
      <c r="J29" s="590">
        <f t="shared" si="1"/>
        <v>0</v>
      </c>
      <c r="K29" s="650">
        <f t="shared" si="2"/>
        <v>0</v>
      </c>
      <c r="L29" s="621">
        <v>59164</v>
      </c>
      <c r="M29" s="622">
        <v>58694</v>
      </c>
      <c r="N29" s="590">
        <f t="shared" si="7"/>
        <v>470</v>
      </c>
      <c r="O29" s="590">
        <f t="shared" si="4"/>
        <v>47000</v>
      </c>
      <c r="P29" s="661">
        <f t="shared" si="5"/>
        <v>0.047</v>
      </c>
      <c r="Q29" s="178"/>
    </row>
    <row r="30" spans="1:17" ht="24" customHeight="1">
      <c r="A30" s="322">
        <v>15</v>
      </c>
      <c r="B30" s="106" t="s">
        <v>232</v>
      </c>
      <c r="C30" s="584">
        <v>4865075</v>
      </c>
      <c r="D30" s="356" t="s">
        <v>12</v>
      </c>
      <c r="E30" s="326" t="s">
        <v>354</v>
      </c>
      <c r="F30" s="327">
        <v>100</v>
      </c>
      <c r="G30" s="621">
        <v>6958</v>
      </c>
      <c r="H30" s="622">
        <v>6914</v>
      </c>
      <c r="I30" s="590">
        <f t="shared" si="6"/>
        <v>44</v>
      </c>
      <c r="J30" s="590">
        <f t="shared" si="1"/>
        <v>4400</v>
      </c>
      <c r="K30" s="650">
        <f t="shared" si="2"/>
        <v>0.0044</v>
      </c>
      <c r="L30" s="621">
        <v>2917</v>
      </c>
      <c r="M30" s="622">
        <v>2366</v>
      </c>
      <c r="N30" s="590">
        <f t="shared" si="7"/>
        <v>551</v>
      </c>
      <c r="O30" s="590">
        <f t="shared" si="4"/>
        <v>55100</v>
      </c>
      <c r="P30" s="661">
        <f t="shared" si="5"/>
        <v>0.0551</v>
      </c>
      <c r="Q30" s="607"/>
    </row>
    <row r="31" spans="1:17" ht="24" customHeight="1">
      <c r="A31" s="593" t="s">
        <v>233</v>
      </c>
      <c r="B31" s="218"/>
      <c r="C31" s="588"/>
      <c r="D31" s="218"/>
      <c r="E31" s="219"/>
      <c r="F31" s="329"/>
      <c r="G31" s="591"/>
      <c r="H31" s="590"/>
      <c r="I31" s="590"/>
      <c r="J31" s="590"/>
      <c r="K31" s="653">
        <f>SUM(K24:K29)</f>
        <v>0.050199999999999995</v>
      </c>
      <c r="L31" s="591"/>
      <c r="M31" s="590"/>
      <c r="N31" s="590"/>
      <c r="O31" s="590"/>
      <c r="P31" s="664">
        <f>SUM(P24:P29)</f>
        <v>0.431</v>
      </c>
      <c r="Q31" s="178"/>
    </row>
    <row r="32" spans="1:17" ht="24" customHeight="1">
      <c r="A32" s="597" t="s">
        <v>239</v>
      </c>
      <c r="B32" s="218"/>
      <c r="C32" s="588"/>
      <c r="D32" s="218"/>
      <c r="E32" s="219"/>
      <c r="F32" s="329"/>
      <c r="G32" s="591"/>
      <c r="H32" s="590"/>
      <c r="I32" s="590"/>
      <c r="J32" s="590"/>
      <c r="K32" s="653"/>
      <c r="L32" s="591"/>
      <c r="M32" s="590"/>
      <c r="N32" s="590"/>
      <c r="O32" s="590"/>
      <c r="P32" s="664"/>
      <c r="Q32" s="178"/>
    </row>
    <row r="33" spans="1:17" ht="24" customHeight="1">
      <c r="A33" s="323" t="s">
        <v>234</v>
      </c>
      <c r="B33" s="219"/>
      <c r="C33" s="589"/>
      <c r="D33" s="219"/>
      <c r="E33" s="219"/>
      <c r="F33" s="331"/>
      <c r="G33" s="591"/>
      <c r="H33" s="590"/>
      <c r="I33" s="590"/>
      <c r="J33" s="590"/>
      <c r="K33" s="650"/>
      <c r="L33" s="591"/>
      <c r="M33" s="590"/>
      <c r="N33" s="590"/>
      <c r="O33" s="590"/>
      <c r="P33" s="661"/>
      <c r="Q33" s="178"/>
    </row>
    <row r="34" spans="1:17" ht="24" customHeight="1">
      <c r="A34" s="594">
        <v>16</v>
      </c>
      <c r="B34" s="334" t="s">
        <v>235</v>
      </c>
      <c r="C34" s="588">
        <v>4902545</v>
      </c>
      <c r="D34" s="329" t="s">
        <v>12</v>
      </c>
      <c r="E34" s="326" t="s">
        <v>354</v>
      </c>
      <c r="F34" s="329">
        <v>50</v>
      </c>
      <c r="G34" s="621">
        <v>0</v>
      </c>
      <c r="H34" s="622">
        <v>0</v>
      </c>
      <c r="I34" s="590">
        <f>G34-H34</f>
        <v>0</v>
      </c>
      <c r="J34" s="590">
        <f t="shared" si="1"/>
        <v>0</v>
      </c>
      <c r="K34" s="650">
        <f t="shared" si="2"/>
        <v>0</v>
      </c>
      <c r="L34" s="621">
        <v>0</v>
      </c>
      <c r="M34" s="622">
        <v>0</v>
      </c>
      <c r="N34" s="590">
        <f>L34-M34</f>
        <v>0</v>
      </c>
      <c r="O34" s="590">
        <f t="shared" si="4"/>
        <v>0</v>
      </c>
      <c r="P34" s="661">
        <f t="shared" si="5"/>
        <v>0</v>
      </c>
      <c r="Q34" s="178"/>
    </row>
    <row r="35" spans="1:17" ht="24" customHeight="1">
      <c r="A35" s="593" t="s">
        <v>236</v>
      </c>
      <c r="B35" s="218"/>
      <c r="C35" s="333"/>
      <c r="D35" s="334"/>
      <c r="E35" s="106"/>
      <c r="F35" s="329"/>
      <c r="G35" s="126"/>
      <c r="H35" s="77"/>
      <c r="I35" s="77"/>
      <c r="J35" s="77"/>
      <c r="K35" s="651">
        <f>SUM(K34)</f>
        <v>0</v>
      </c>
      <c r="L35" s="216"/>
      <c r="M35" s="77"/>
      <c r="N35" s="77"/>
      <c r="O35" s="77"/>
      <c r="P35" s="662">
        <f>SUM(P34)</f>
        <v>0</v>
      </c>
      <c r="Q35" s="178"/>
    </row>
    <row r="36" spans="1:17" ht="19.5" customHeight="1" thickBot="1">
      <c r="A36" s="81"/>
      <c r="B36" s="82"/>
      <c r="C36" s="83"/>
      <c r="D36" s="84"/>
      <c r="E36" s="85"/>
      <c r="F36" s="85"/>
      <c r="G36" s="86"/>
      <c r="H36" s="87"/>
      <c r="I36" s="87"/>
      <c r="J36" s="87"/>
      <c r="K36" s="654"/>
      <c r="L36" s="527"/>
      <c r="M36" s="87"/>
      <c r="N36" s="87"/>
      <c r="O36" s="87"/>
      <c r="P36" s="665"/>
      <c r="Q36" s="179"/>
    </row>
    <row r="37" spans="1:16" ht="13.5" thickTop="1">
      <c r="A37" s="80"/>
      <c r="B37" s="93"/>
      <c r="C37" s="72"/>
      <c r="D37" s="74"/>
      <c r="E37" s="73"/>
      <c r="F37" s="73"/>
      <c r="G37" s="94"/>
      <c r="H37" s="76"/>
      <c r="I37" s="77"/>
      <c r="J37" s="77"/>
      <c r="K37" s="649"/>
      <c r="L37" s="76"/>
      <c r="M37" s="76"/>
      <c r="N37" s="77"/>
      <c r="O37" s="77"/>
      <c r="P37" s="666"/>
    </row>
    <row r="38" spans="1:16" ht="12.75">
      <c r="A38" s="80"/>
      <c r="B38" s="93"/>
      <c r="C38" s="72"/>
      <c r="D38" s="74"/>
      <c r="E38" s="73"/>
      <c r="F38" s="73"/>
      <c r="G38" s="94"/>
      <c r="H38" s="76"/>
      <c r="I38" s="77"/>
      <c r="J38" s="77"/>
      <c r="K38" s="649"/>
      <c r="L38" s="76"/>
      <c r="M38" s="76"/>
      <c r="N38" s="77"/>
      <c r="O38" s="77"/>
      <c r="P38" s="666"/>
    </row>
    <row r="39" spans="1:16" ht="12.75">
      <c r="A39" s="76"/>
      <c r="B39" s="88"/>
      <c r="C39" s="88"/>
      <c r="D39" s="88"/>
      <c r="E39" s="88"/>
      <c r="F39" s="88"/>
      <c r="G39" s="88"/>
      <c r="H39" s="88"/>
      <c r="I39" s="88"/>
      <c r="J39" s="88"/>
      <c r="K39" s="655"/>
      <c r="L39" s="88"/>
      <c r="M39" s="88"/>
      <c r="N39" s="88"/>
      <c r="O39" s="88"/>
      <c r="P39" s="667"/>
    </row>
    <row r="40" spans="1:16" ht="20.25">
      <c r="A40" s="197"/>
      <c r="B40" s="335" t="s">
        <v>233</v>
      </c>
      <c r="C40" s="336"/>
      <c r="D40" s="336"/>
      <c r="E40" s="336"/>
      <c r="F40" s="336"/>
      <c r="G40" s="336"/>
      <c r="H40" s="336"/>
      <c r="I40" s="336"/>
      <c r="J40" s="336"/>
      <c r="K40" s="651">
        <f>K31-K35</f>
        <v>0.050199999999999995</v>
      </c>
      <c r="L40" s="217"/>
      <c r="M40" s="217"/>
      <c r="N40" s="217"/>
      <c r="O40" s="217"/>
      <c r="P40" s="668">
        <f>P31-P35</f>
        <v>0.431</v>
      </c>
    </row>
    <row r="41" spans="1:16" ht="20.25">
      <c r="A41" s="157"/>
      <c r="B41" s="335" t="s">
        <v>237</v>
      </c>
      <c r="C41" s="321"/>
      <c r="D41" s="321"/>
      <c r="E41" s="321"/>
      <c r="F41" s="321"/>
      <c r="G41" s="321"/>
      <c r="H41" s="321"/>
      <c r="I41" s="321"/>
      <c r="J41" s="321"/>
      <c r="K41" s="651">
        <f>K20</f>
        <v>-0.0065</v>
      </c>
      <c r="L41" s="217"/>
      <c r="M41" s="217"/>
      <c r="N41" s="217"/>
      <c r="O41" s="217"/>
      <c r="P41" s="668">
        <f>P20</f>
        <v>4.0155</v>
      </c>
    </row>
    <row r="42" spans="1:16" ht="18">
      <c r="A42" s="157"/>
      <c r="B42" s="219"/>
      <c r="C42" s="91"/>
      <c r="D42" s="91"/>
      <c r="E42" s="91"/>
      <c r="F42" s="91"/>
      <c r="G42" s="91"/>
      <c r="H42" s="91"/>
      <c r="I42" s="91"/>
      <c r="J42" s="91"/>
      <c r="K42" s="656"/>
      <c r="L42" s="59"/>
      <c r="M42" s="59"/>
      <c r="N42" s="59"/>
      <c r="O42" s="59"/>
      <c r="P42" s="669"/>
    </row>
    <row r="43" spans="1:16" ht="18">
      <c r="A43" s="157"/>
      <c r="B43" s="219"/>
      <c r="C43" s="91"/>
      <c r="D43" s="91"/>
      <c r="E43" s="91"/>
      <c r="F43" s="91"/>
      <c r="G43" s="91"/>
      <c r="H43" s="91"/>
      <c r="I43" s="91"/>
      <c r="J43" s="91"/>
      <c r="K43" s="656"/>
      <c r="L43" s="59"/>
      <c r="M43" s="59"/>
      <c r="N43" s="59"/>
      <c r="O43" s="59"/>
      <c r="P43" s="669"/>
    </row>
    <row r="44" spans="1:16" ht="23.25">
      <c r="A44" s="157"/>
      <c r="B44" s="337" t="s">
        <v>240</v>
      </c>
      <c r="C44" s="338"/>
      <c r="D44" s="339"/>
      <c r="E44" s="339"/>
      <c r="F44" s="339"/>
      <c r="G44" s="339"/>
      <c r="H44" s="339"/>
      <c r="I44" s="339"/>
      <c r="J44" s="339"/>
      <c r="K44" s="657">
        <f>SUM(K40:K43)</f>
        <v>0.043699999999999996</v>
      </c>
      <c r="L44" s="340"/>
      <c r="M44" s="340"/>
      <c r="N44" s="340"/>
      <c r="O44" s="340"/>
      <c r="P44" s="670">
        <f>SUM(P40:P43)</f>
        <v>4.4465</v>
      </c>
    </row>
    <row r="45" ht="12.75">
      <c r="K45" s="658"/>
    </row>
    <row r="46" ht="13.5" thickBot="1">
      <c r="K46" s="658"/>
    </row>
    <row r="47" spans="1:17" ht="12.75">
      <c r="A47" s="267"/>
      <c r="B47" s="268"/>
      <c r="C47" s="268"/>
      <c r="D47" s="268"/>
      <c r="E47" s="268"/>
      <c r="F47" s="268"/>
      <c r="G47" s="268"/>
      <c r="H47" s="55"/>
      <c r="I47" s="55"/>
      <c r="J47" s="55"/>
      <c r="K47" s="55"/>
      <c r="L47" s="55"/>
      <c r="M47" s="55"/>
      <c r="N47" s="55"/>
      <c r="O47" s="55"/>
      <c r="P47" s="55"/>
      <c r="Q47" s="56"/>
    </row>
    <row r="48" spans="1:17" ht="23.25">
      <c r="A48" s="275" t="s">
        <v>335</v>
      </c>
      <c r="B48" s="259"/>
      <c r="C48" s="259"/>
      <c r="D48" s="259"/>
      <c r="E48" s="259"/>
      <c r="F48" s="259"/>
      <c r="G48" s="259"/>
      <c r="H48" s="19"/>
      <c r="I48" s="19"/>
      <c r="J48" s="19"/>
      <c r="K48" s="19"/>
      <c r="L48" s="19"/>
      <c r="M48" s="19"/>
      <c r="N48" s="19"/>
      <c r="O48" s="19"/>
      <c r="P48" s="19"/>
      <c r="Q48" s="57"/>
    </row>
    <row r="49" spans="1:17" ht="12.75">
      <c r="A49" s="269"/>
      <c r="B49" s="259"/>
      <c r="C49" s="259"/>
      <c r="D49" s="259"/>
      <c r="E49" s="259"/>
      <c r="F49" s="259"/>
      <c r="G49" s="259"/>
      <c r="H49" s="19"/>
      <c r="I49" s="19"/>
      <c r="J49" s="19"/>
      <c r="K49" s="19"/>
      <c r="L49" s="19"/>
      <c r="M49" s="19"/>
      <c r="N49" s="19"/>
      <c r="O49" s="19"/>
      <c r="P49" s="19"/>
      <c r="Q49" s="57"/>
    </row>
    <row r="50" spans="1:17" ht="18">
      <c r="A50" s="270"/>
      <c r="B50" s="271"/>
      <c r="C50" s="271"/>
      <c r="D50" s="271"/>
      <c r="E50" s="271"/>
      <c r="F50" s="271"/>
      <c r="G50" s="271"/>
      <c r="H50" s="19"/>
      <c r="I50" s="19"/>
      <c r="J50" s="281"/>
      <c r="K50" s="582" t="s">
        <v>347</v>
      </c>
      <c r="L50" s="19"/>
      <c r="M50" s="19"/>
      <c r="N50" s="19"/>
      <c r="O50" s="19"/>
      <c r="P50" s="583" t="s">
        <v>348</v>
      </c>
      <c r="Q50" s="57"/>
    </row>
    <row r="51" spans="1:17" ht="12.75">
      <c r="A51" s="272"/>
      <c r="B51" s="157"/>
      <c r="C51" s="157"/>
      <c r="D51" s="157"/>
      <c r="E51" s="157"/>
      <c r="F51" s="157"/>
      <c r="G51" s="157"/>
      <c r="H51" s="19"/>
      <c r="I51" s="19"/>
      <c r="J51" s="19"/>
      <c r="K51" s="19"/>
      <c r="L51" s="19"/>
      <c r="M51" s="19"/>
      <c r="N51" s="19"/>
      <c r="O51" s="19"/>
      <c r="P51" s="19"/>
      <c r="Q51" s="57"/>
    </row>
    <row r="52" spans="1:17" ht="12.75">
      <c r="A52" s="272"/>
      <c r="B52" s="157"/>
      <c r="C52" s="157"/>
      <c r="D52" s="157"/>
      <c r="E52" s="157"/>
      <c r="F52" s="157"/>
      <c r="G52" s="157"/>
      <c r="H52" s="19"/>
      <c r="I52" s="19"/>
      <c r="J52" s="19"/>
      <c r="K52" s="19"/>
      <c r="L52" s="19"/>
      <c r="M52" s="19"/>
      <c r="N52" s="19"/>
      <c r="O52" s="19"/>
      <c r="P52" s="19"/>
      <c r="Q52" s="57"/>
    </row>
    <row r="53" spans="1:17" ht="23.25">
      <c r="A53" s="275" t="s">
        <v>338</v>
      </c>
      <c r="B53" s="260"/>
      <c r="C53" s="260"/>
      <c r="D53" s="261"/>
      <c r="E53" s="261"/>
      <c r="F53" s="262"/>
      <c r="G53" s="261"/>
      <c r="H53" s="19"/>
      <c r="I53" s="19"/>
      <c r="J53" s="19"/>
      <c r="K53" s="604">
        <f>K44</f>
        <v>0.043699999999999996</v>
      </c>
      <c r="L53" s="271" t="s">
        <v>336</v>
      </c>
      <c r="M53" s="19"/>
      <c r="N53" s="19"/>
      <c r="O53" s="19"/>
      <c r="P53" s="604">
        <f>P44</f>
        <v>4.4465</v>
      </c>
      <c r="Q53" s="342" t="s">
        <v>336</v>
      </c>
    </row>
    <row r="54" spans="1:17" ht="23.25">
      <c r="A54" s="580"/>
      <c r="B54" s="263"/>
      <c r="C54" s="263"/>
      <c r="D54" s="259"/>
      <c r="E54" s="259"/>
      <c r="F54" s="264"/>
      <c r="G54" s="259"/>
      <c r="H54" s="19"/>
      <c r="I54" s="19"/>
      <c r="J54" s="19"/>
      <c r="K54" s="340"/>
      <c r="L54" s="286"/>
      <c r="M54" s="19"/>
      <c r="N54" s="19"/>
      <c r="O54" s="19"/>
      <c r="P54" s="340"/>
      <c r="Q54" s="343"/>
    </row>
    <row r="55" spans="1:17" ht="23.25">
      <c r="A55" s="581" t="s">
        <v>337</v>
      </c>
      <c r="B55" s="265"/>
      <c r="C55" s="49"/>
      <c r="D55" s="259"/>
      <c r="E55" s="259"/>
      <c r="F55" s="266"/>
      <c r="G55" s="261"/>
      <c r="H55" s="19"/>
      <c r="I55" s="19"/>
      <c r="J55" s="19"/>
      <c r="K55" s="604">
        <f>'STEPPED UP GENCO'!K47</f>
        <v>0.0027091835999999998</v>
      </c>
      <c r="L55" s="271" t="s">
        <v>336</v>
      </c>
      <c r="M55" s="19"/>
      <c r="N55" s="19"/>
      <c r="O55" s="19"/>
      <c r="P55" s="604">
        <f>'STEPPED UP GENCO'!P47</f>
        <v>-0.010261517199999999</v>
      </c>
      <c r="Q55" s="342" t="s">
        <v>336</v>
      </c>
    </row>
    <row r="56" spans="1:17" ht="6.75" customHeight="1">
      <c r="A56" s="273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57"/>
    </row>
    <row r="57" spans="1:17" ht="6.75" customHeight="1">
      <c r="A57" s="273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57"/>
    </row>
    <row r="58" spans="1:17" ht="6.75" customHeight="1">
      <c r="A58" s="273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57"/>
    </row>
    <row r="59" spans="1:17" ht="23.25" customHeight="1">
      <c r="A59" s="273"/>
      <c r="B59" s="19"/>
      <c r="C59" s="19"/>
      <c r="D59" s="19"/>
      <c r="E59" s="19"/>
      <c r="F59" s="19"/>
      <c r="G59" s="19"/>
      <c r="H59" s="260"/>
      <c r="I59" s="260"/>
      <c r="J59" s="598" t="s">
        <v>339</v>
      </c>
      <c r="K59" s="604">
        <f>SUM(K53:K58)</f>
        <v>0.046409183599999994</v>
      </c>
      <c r="L59" s="287" t="s">
        <v>336</v>
      </c>
      <c r="M59" s="341"/>
      <c r="N59" s="341"/>
      <c r="O59" s="341"/>
      <c r="P59" s="604">
        <f>SUM(P53:P58)</f>
        <v>4.4362384828</v>
      </c>
      <c r="Q59" s="287" t="s">
        <v>336</v>
      </c>
    </row>
    <row r="60" spans="1:17" ht="13.5" thickBot="1">
      <c r="A60" s="274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184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="65" zoomScaleNormal="85" zoomScaleSheetLayoutView="65" zoomScalePageLayoutView="0" workbookViewId="0" topLeftCell="A1">
      <selection activeCell="A9" sqref="A9:O9"/>
    </sheetView>
  </sheetViews>
  <sheetFormatPr defaultColWidth="9.140625" defaultRowHeight="12.75"/>
  <cols>
    <col min="1" max="1" width="5.140625" style="0" customWidth="1"/>
    <col min="2" max="2" width="35.7109375" style="0" customWidth="1"/>
    <col min="3" max="3" width="14.8515625" style="0" bestFit="1" customWidth="1"/>
    <col min="4" max="4" width="9.8515625" style="0" customWidth="1"/>
    <col min="5" max="5" width="16.8515625" style="0" customWidth="1"/>
    <col min="6" max="6" width="11.421875" style="0" customWidth="1"/>
    <col min="7" max="7" width="13.421875" style="0" customWidth="1"/>
    <col min="8" max="8" width="13.8515625" style="0" customWidth="1"/>
    <col min="9" max="9" width="11.00390625" style="0" customWidth="1"/>
    <col min="10" max="10" width="11.28125" style="0" customWidth="1"/>
    <col min="11" max="11" width="14.7109375" style="0" customWidth="1"/>
    <col min="12" max="12" width="13.7109375" style="0" customWidth="1"/>
    <col min="13" max="13" width="14.140625" style="0" customWidth="1"/>
    <col min="14" max="14" width="10.00390625" style="0" customWidth="1"/>
    <col min="15" max="15" width="15.28125" style="0" customWidth="1"/>
    <col min="16" max="16" width="14.7109375" style="0" customWidth="1"/>
    <col min="17" max="17" width="20.00390625" style="0" customWidth="1"/>
  </cols>
  <sheetData>
    <row r="1" ht="26.25">
      <c r="A1" s="1" t="s">
        <v>244</v>
      </c>
    </row>
    <row r="2" spans="1:17" ht="16.5" customHeight="1">
      <c r="A2" s="376" t="s">
        <v>245</v>
      </c>
      <c r="P2" s="520" t="str">
        <f>NDPL!Q1</f>
        <v>JUNE-2014</v>
      </c>
      <c r="Q2" s="575"/>
    </row>
    <row r="3" spans="1:8" ht="23.25">
      <c r="A3" s="220" t="s">
        <v>293</v>
      </c>
      <c r="H3" s="4"/>
    </row>
    <row r="4" spans="1:16" ht="24" thickBot="1">
      <c r="A4" s="3"/>
      <c r="G4" s="19"/>
      <c r="H4" s="19"/>
      <c r="I4" s="54" t="s">
        <v>406</v>
      </c>
      <c r="J4" s="19"/>
      <c r="K4" s="19"/>
      <c r="L4" s="19"/>
      <c r="M4" s="19"/>
      <c r="N4" s="54" t="s">
        <v>407</v>
      </c>
      <c r="O4" s="19"/>
      <c r="P4" s="19"/>
    </row>
    <row r="5" spans="1:17" ht="43.5" customHeight="1" thickBot="1" thickTop="1">
      <c r="A5" s="97" t="s">
        <v>8</v>
      </c>
      <c r="B5" s="36" t="s">
        <v>9</v>
      </c>
      <c r="C5" s="37" t="s">
        <v>1</v>
      </c>
      <c r="D5" s="37" t="s">
        <v>2</v>
      </c>
      <c r="E5" s="37" t="s">
        <v>3</v>
      </c>
      <c r="F5" s="37" t="s">
        <v>10</v>
      </c>
      <c r="G5" s="39" t="str">
        <f>NDPL!G5</f>
        <v>FINAL READING 01/07/2014</v>
      </c>
      <c r="H5" s="37" t="str">
        <f>NDPL!H5</f>
        <v>INTIAL READING 01/06/2014</v>
      </c>
      <c r="I5" s="37" t="s">
        <v>4</v>
      </c>
      <c r="J5" s="37" t="s">
        <v>5</v>
      </c>
      <c r="K5" s="38" t="s">
        <v>6</v>
      </c>
      <c r="L5" s="39" t="str">
        <f>NDPL!G5</f>
        <v>FINAL READING 01/07/2014</v>
      </c>
      <c r="M5" s="37" t="str">
        <f>NDPL!H5</f>
        <v>INTIAL READING 01/06/2014</v>
      </c>
      <c r="N5" s="37" t="s">
        <v>4</v>
      </c>
      <c r="O5" s="37" t="s">
        <v>5</v>
      </c>
      <c r="P5" s="38" t="s">
        <v>6</v>
      </c>
      <c r="Q5" s="38" t="s">
        <v>317</v>
      </c>
    </row>
    <row r="6" ht="14.25" thickBot="1" thickTop="1"/>
    <row r="7" spans="1:17" ht="19.5" customHeight="1" thickTop="1">
      <c r="A7" s="357"/>
      <c r="B7" s="358" t="s">
        <v>259</v>
      </c>
      <c r="C7" s="359"/>
      <c r="D7" s="359"/>
      <c r="E7" s="359"/>
      <c r="F7" s="360"/>
      <c r="G7" s="115"/>
      <c r="H7" s="108"/>
      <c r="I7" s="108"/>
      <c r="J7" s="108"/>
      <c r="K7" s="111"/>
      <c r="L7" s="117"/>
      <c r="M7" s="25"/>
      <c r="N7" s="25"/>
      <c r="O7" s="25"/>
      <c r="P7" s="33"/>
      <c r="Q7" s="177"/>
    </row>
    <row r="8" spans="1:17" ht="19.5" customHeight="1">
      <c r="A8" s="322"/>
      <c r="B8" s="361" t="s">
        <v>260</v>
      </c>
      <c r="C8" s="362"/>
      <c r="D8" s="362"/>
      <c r="E8" s="362"/>
      <c r="F8" s="363"/>
      <c r="G8" s="42"/>
      <c r="H8" s="48"/>
      <c r="I8" s="48"/>
      <c r="J8" s="48"/>
      <c r="K8" s="46"/>
      <c r="L8" s="118"/>
      <c r="M8" s="19"/>
      <c r="N8" s="19"/>
      <c r="O8" s="19"/>
      <c r="P8" s="119"/>
      <c r="Q8" s="178"/>
    </row>
    <row r="9" spans="1:17" ht="19.5" customHeight="1">
      <c r="A9" s="322">
        <v>1</v>
      </c>
      <c r="B9" s="364" t="s">
        <v>261</v>
      </c>
      <c r="C9" s="362">
        <v>4864817</v>
      </c>
      <c r="D9" s="347" t="s">
        <v>12</v>
      </c>
      <c r="E9" s="113" t="s">
        <v>354</v>
      </c>
      <c r="F9" s="363">
        <v>100</v>
      </c>
      <c r="G9" s="715">
        <v>838</v>
      </c>
      <c r="H9" s="362">
        <v>1651</v>
      </c>
      <c r="I9" s="719">
        <f>G9-H9</f>
        <v>-813</v>
      </c>
      <c r="J9" s="719">
        <f>$F9*I9</f>
        <v>-81300</v>
      </c>
      <c r="K9" s="753">
        <f>J9/1000000</f>
        <v>-0.0813</v>
      </c>
      <c r="L9" s="715">
        <v>272</v>
      </c>
      <c r="M9" s="354">
        <v>66</v>
      </c>
      <c r="N9" s="719">
        <f>L9-M9</f>
        <v>206</v>
      </c>
      <c r="O9" s="719">
        <f>$F9*N9</f>
        <v>20600</v>
      </c>
      <c r="P9" s="370">
        <f>O9/1000000</f>
        <v>0.0206</v>
      </c>
      <c r="Q9" s="550" t="s">
        <v>429</v>
      </c>
    </row>
    <row r="10" spans="1:17" ht="19.5" customHeight="1">
      <c r="A10" s="322">
        <v>2</v>
      </c>
      <c r="B10" s="364" t="s">
        <v>262</v>
      </c>
      <c r="C10" s="362">
        <v>4864797</v>
      </c>
      <c r="D10" s="347" t="s">
        <v>12</v>
      </c>
      <c r="E10" s="113" t="s">
        <v>354</v>
      </c>
      <c r="F10" s="363">
        <v>100</v>
      </c>
      <c r="G10" s="621">
        <v>2434</v>
      </c>
      <c r="H10" s="622">
        <v>2170</v>
      </c>
      <c r="I10" s="369">
        <f>G10-H10</f>
        <v>264</v>
      </c>
      <c r="J10" s="369">
        <f>$F10*I10</f>
        <v>26400</v>
      </c>
      <c r="K10" s="370">
        <f>J10/1000000</f>
        <v>0.0264</v>
      </c>
      <c r="L10" s="621">
        <v>999152</v>
      </c>
      <c r="M10" s="622">
        <v>999181</v>
      </c>
      <c r="N10" s="369">
        <f>L10-M10</f>
        <v>-29</v>
      </c>
      <c r="O10" s="369">
        <f>$F10*N10</f>
        <v>-2900</v>
      </c>
      <c r="P10" s="370">
        <f>O10/1000000</f>
        <v>-0.0029</v>
      </c>
      <c r="Q10" s="178"/>
    </row>
    <row r="11" spans="1:17" ht="19.5" customHeight="1">
      <c r="A11" s="322">
        <v>3</v>
      </c>
      <c r="B11" s="364" t="s">
        <v>263</v>
      </c>
      <c r="C11" s="362">
        <v>4864818</v>
      </c>
      <c r="D11" s="347" t="s">
        <v>12</v>
      </c>
      <c r="E11" s="113" t="s">
        <v>354</v>
      </c>
      <c r="F11" s="363">
        <v>100</v>
      </c>
      <c r="G11" s="621">
        <v>257025</v>
      </c>
      <c r="H11" s="622">
        <v>256043</v>
      </c>
      <c r="I11" s="369">
        <f>G11-H11</f>
        <v>982</v>
      </c>
      <c r="J11" s="369">
        <f>$F11*I11</f>
        <v>98200</v>
      </c>
      <c r="K11" s="370">
        <f>J11/1000000</f>
        <v>0.0982</v>
      </c>
      <c r="L11" s="621">
        <v>101323</v>
      </c>
      <c r="M11" s="622">
        <v>98767</v>
      </c>
      <c r="N11" s="369">
        <f>L11-M11</f>
        <v>2556</v>
      </c>
      <c r="O11" s="369">
        <f>$F11*N11</f>
        <v>255600</v>
      </c>
      <c r="P11" s="370">
        <f>O11/1000000</f>
        <v>0.2556</v>
      </c>
      <c r="Q11" s="178"/>
    </row>
    <row r="12" spans="1:17" ht="19.5" customHeight="1">
      <c r="A12" s="322">
        <v>4</v>
      </c>
      <c r="B12" s="364" t="s">
        <v>264</v>
      </c>
      <c r="C12" s="362">
        <v>4864842</v>
      </c>
      <c r="D12" s="347" t="s">
        <v>12</v>
      </c>
      <c r="E12" s="113" t="s">
        <v>354</v>
      </c>
      <c r="F12" s="700">
        <v>937.5</v>
      </c>
      <c r="G12" s="621">
        <v>33743</v>
      </c>
      <c r="H12" s="622">
        <v>33538</v>
      </c>
      <c r="I12" s="369">
        <f>G12-H12</f>
        <v>205</v>
      </c>
      <c r="J12" s="369">
        <f>$F12*I12</f>
        <v>192187.5</v>
      </c>
      <c r="K12" s="370">
        <f>J12/1000000</f>
        <v>0.1921875</v>
      </c>
      <c r="L12" s="621">
        <v>18674</v>
      </c>
      <c r="M12" s="622">
        <v>18520</v>
      </c>
      <c r="N12" s="369">
        <f>L12-M12</f>
        <v>154</v>
      </c>
      <c r="O12" s="369">
        <f>$F12*N12</f>
        <v>144375</v>
      </c>
      <c r="P12" s="370">
        <f>O12/1000000</f>
        <v>0.144375</v>
      </c>
      <c r="Q12" s="607"/>
    </row>
    <row r="13" spans="1:17" ht="19.5" customHeight="1">
      <c r="A13" s="322"/>
      <c r="B13" s="361" t="s">
        <v>265</v>
      </c>
      <c r="C13" s="362"/>
      <c r="D13" s="347"/>
      <c r="E13" s="102"/>
      <c r="F13" s="363"/>
      <c r="G13" s="324"/>
      <c r="H13" s="354"/>
      <c r="I13" s="354"/>
      <c r="J13" s="354"/>
      <c r="K13" s="371"/>
      <c r="L13" s="377"/>
      <c r="M13" s="378"/>
      <c r="N13" s="378"/>
      <c r="O13" s="378"/>
      <c r="P13" s="379"/>
      <c r="Q13" s="178"/>
    </row>
    <row r="14" spans="1:17" ht="19.5" customHeight="1">
      <c r="A14" s="322"/>
      <c r="B14" s="361"/>
      <c r="C14" s="362"/>
      <c r="D14" s="347"/>
      <c r="E14" s="102"/>
      <c r="F14" s="363"/>
      <c r="G14" s="324"/>
      <c r="H14" s="354"/>
      <c r="I14" s="354"/>
      <c r="J14" s="354"/>
      <c r="K14" s="371"/>
      <c r="L14" s="377"/>
      <c r="M14" s="378"/>
      <c r="N14" s="378"/>
      <c r="O14" s="378"/>
      <c r="P14" s="379"/>
      <c r="Q14" s="178"/>
    </row>
    <row r="15" spans="1:17" ht="19.5" customHeight="1">
      <c r="A15" s="322">
        <v>5</v>
      </c>
      <c r="B15" s="364" t="s">
        <v>266</v>
      </c>
      <c r="C15" s="362">
        <v>4864880</v>
      </c>
      <c r="D15" s="347" t="s">
        <v>12</v>
      </c>
      <c r="E15" s="113" t="s">
        <v>354</v>
      </c>
      <c r="F15" s="363">
        <v>-500</v>
      </c>
      <c r="G15" s="621">
        <v>985209</v>
      </c>
      <c r="H15" s="622">
        <v>985218</v>
      </c>
      <c r="I15" s="369">
        <f>G15-H15</f>
        <v>-9</v>
      </c>
      <c r="J15" s="369">
        <f>$F15*I15</f>
        <v>4500</v>
      </c>
      <c r="K15" s="370">
        <f>J15/1000000</f>
        <v>0.0045</v>
      </c>
      <c r="L15" s="621">
        <v>920191</v>
      </c>
      <c r="M15" s="622">
        <v>922240</v>
      </c>
      <c r="N15" s="369">
        <f>L15-M15</f>
        <v>-2049</v>
      </c>
      <c r="O15" s="369">
        <f>$F15*N15</f>
        <v>1024500</v>
      </c>
      <c r="P15" s="370">
        <f>O15/1000000</f>
        <v>1.0245</v>
      </c>
      <c r="Q15" s="178"/>
    </row>
    <row r="16" spans="1:17" ht="19.5" customHeight="1">
      <c r="A16" s="322">
        <v>6</v>
      </c>
      <c r="B16" s="364" t="s">
        <v>267</v>
      </c>
      <c r="C16" s="362">
        <v>4864881</v>
      </c>
      <c r="D16" s="347" t="s">
        <v>12</v>
      </c>
      <c r="E16" s="113" t="s">
        <v>354</v>
      </c>
      <c r="F16" s="363">
        <v>-500</v>
      </c>
      <c r="G16" s="621">
        <v>989204</v>
      </c>
      <c r="H16" s="622">
        <v>989211</v>
      </c>
      <c r="I16" s="369">
        <f>G16-H16</f>
        <v>-7</v>
      </c>
      <c r="J16" s="369">
        <f>$F16*I16</f>
        <v>3500</v>
      </c>
      <c r="K16" s="370">
        <f>J16/1000000</f>
        <v>0.0035</v>
      </c>
      <c r="L16" s="621">
        <v>978641</v>
      </c>
      <c r="M16" s="622">
        <v>978791</v>
      </c>
      <c r="N16" s="369">
        <f>L16-M16</f>
        <v>-150</v>
      </c>
      <c r="O16" s="369">
        <f>$F16*N16</f>
        <v>75000</v>
      </c>
      <c r="P16" s="370">
        <f>O16/1000000</f>
        <v>0.075</v>
      </c>
      <c r="Q16" s="178"/>
    </row>
    <row r="17" spans="1:17" ht="19.5" customHeight="1">
      <c r="A17" s="322">
        <v>7</v>
      </c>
      <c r="B17" s="364" t="s">
        <v>282</v>
      </c>
      <c r="C17" s="362">
        <v>4902572</v>
      </c>
      <c r="D17" s="347" t="s">
        <v>12</v>
      </c>
      <c r="E17" s="113" t="s">
        <v>354</v>
      </c>
      <c r="F17" s="363">
        <v>300</v>
      </c>
      <c r="G17" s="621">
        <v>3</v>
      </c>
      <c r="H17" s="622">
        <v>17</v>
      </c>
      <c r="I17" s="369">
        <f>G17-H17</f>
        <v>-14</v>
      </c>
      <c r="J17" s="369">
        <f>$F17*I17</f>
        <v>-4200</v>
      </c>
      <c r="K17" s="370">
        <f>J17/1000000</f>
        <v>-0.0042</v>
      </c>
      <c r="L17" s="621">
        <v>1000026</v>
      </c>
      <c r="M17" s="622">
        <v>999984</v>
      </c>
      <c r="N17" s="369">
        <f>L17-M17</f>
        <v>42</v>
      </c>
      <c r="O17" s="369">
        <f>$F17*N17</f>
        <v>12600</v>
      </c>
      <c r="P17" s="370">
        <f>O17/1000000</f>
        <v>0.0126</v>
      </c>
      <c r="Q17" s="178"/>
    </row>
    <row r="18" spans="1:17" ht="19.5" customHeight="1">
      <c r="A18" s="322"/>
      <c r="B18" s="361"/>
      <c r="C18" s="362"/>
      <c r="D18" s="347"/>
      <c r="E18" s="113"/>
      <c r="F18" s="363"/>
      <c r="G18" s="112"/>
      <c r="H18" s="102"/>
      <c r="I18" s="48"/>
      <c r="J18" s="48"/>
      <c r="K18" s="116"/>
      <c r="L18" s="380"/>
      <c r="M18" s="21"/>
      <c r="N18" s="21"/>
      <c r="O18" s="21"/>
      <c r="P18" s="28"/>
      <c r="Q18" s="178"/>
    </row>
    <row r="19" spans="1:17" ht="19.5" customHeight="1">
      <c r="A19" s="322"/>
      <c r="B19" s="361"/>
      <c r="C19" s="362"/>
      <c r="D19" s="347"/>
      <c r="E19" s="113"/>
      <c r="F19" s="363"/>
      <c r="G19" s="112"/>
      <c r="H19" s="102"/>
      <c r="I19" s="48"/>
      <c r="J19" s="48"/>
      <c r="K19" s="116"/>
      <c r="L19" s="380"/>
      <c r="M19" s="21"/>
      <c r="N19" s="21"/>
      <c r="O19" s="21"/>
      <c r="P19" s="28"/>
      <c r="Q19" s="178"/>
    </row>
    <row r="20" spans="1:17" ht="19.5" customHeight="1">
      <c r="A20" s="322"/>
      <c r="B20" s="364"/>
      <c r="C20" s="362"/>
      <c r="D20" s="347"/>
      <c r="E20" s="113"/>
      <c r="F20" s="363"/>
      <c r="G20" s="112"/>
      <c r="H20" s="102"/>
      <c r="I20" s="48"/>
      <c r="J20" s="48"/>
      <c r="K20" s="116"/>
      <c r="L20" s="380"/>
      <c r="M20" s="21"/>
      <c r="N20" s="21"/>
      <c r="O20" s="21"/>
      <c r="P20" s="28"/>
      <c r="Q20" s="178"/>
    </row>
    <row r="21" spans="1:17" ht="19.5" customHeight="1">
      <c r="A21" s="322"/>
      <c r="B21" s="361" t="s">
        <v>268</v>
      </c>
      <c r="C21" s="362"/>
      <c r="D21" s="347"/>
      <c r="E21" s="113"/>
      <c r="F21" s="365"/>
      <c r="G21" s="112"/>
      <c r="H21" s="102"/>
      <c r="I21" s="45"/>
      <c r="J21" s="49"/>
      <c r="K21" s="373">
        <f>SUM(K9:K20)</f>
        <v>0.23928750000000001</v>
      </c>
      <c r="L21" s="381"/>
      <c r="M21" s="378"/>
      <c r="N21" s="378"/>
      <c r="O21" s="378"/>
      <c r="P21" s="374">
        <f>SUM(P9:P20)</f>
        <v>1.5297749999999999</v>
      </c>
      <c r="Q21" s="178"/>
    </row>
    <row r="22" spans="1:17" ht="19.5" customHeight="1">
      <c r="A22" s="322"/>
      <c r="B22" s="361" t="s">
        <v>269</v>
      </c>
      <c r="C22" s="362"/>
      <c r="D22" s="347"/>
      <c r="E22" s="113"/>
      <c r="F22" s="365"/>
      <c r="G22" s="112"/>
      <c r="H22" s="102"/>
      <c r="I22" s="45"/>
      <c r="J22" s="45"/>
      <c r="K22" s="116"/>
      <c r="L22" s="380"/>
      <c r="M22" s="21"/>
      <c r="N22" s="21"/>
      <c r="O22" s="21"/>
      <c r="P22" s="28"/>
      <c r="Q22" s="178"/>
    </row>
    <row r="23" spans="1:17" ht="19.5" customHeight="1">
      <c r="A23" s="322"/>
      <c r="B23" s="361" t="s">
        <v>270</v>
      </c>
      <c r="C23" s="362"/>
      <c r="D23" s="347"/>
      <c r="E23" s="113"/>
      <c r="F23" s="365"/>
      <c r="G23" s="112"/>
      <c r="H23" s="102"/>
      <c r="I23" s="45"/>
      <c r="J23" s="45"/>
      <c r="K23" s="116"/>
      <c r="L23" s="380"/>
      <c r="M23" s="21"/>
      <c r="N23" s="21"/>
      <c r="O23" s="21"/>
      <c r="P23" s="28"/>
      <c r="Q23" s="178"/>
    </row>
    <row r="24" spans="1:17" ht="19.5" customHeight="1">
      <c r="A24" s="322">
        <v>8</v>
      </c>
      <c r="B24" s="364" t="s">
        <v>271</v>
      </c>
      <c r="C24" s="362">
        <v>4864794</v>
      </c>
      <c r="D24" s="347" t="s">
        <v>12</v>
      </c>
      <c r="E24" s="113" t="s">
        <v>354</v>
      </c>
      <c r="F24" s="363">
        <v>200</v>
      </c>
      <c r="G24" s="621">
        <v>927345</v>
      </c>
      <c r="H24" s="622">
        <v>927221</v>
      </c>
      <c r="I24" s="369">
        <f>G24-H24</f>
        <v>124</v>
      </c>
      <c r="J24" s="369">
        <f>$F24*I24</f>
        <v>24800</v>
      </c>
      <c r="K24" s="370">
        <f>J24/1000000</f>
        <v>0.0248</v>
      </c>
      <c r="L24" s="621">
        <v>992140</v>
      </c>
      <c r="M24" s="622">
        <v>991799</v>
      </c>
      <c r="N24" s="369">
        <f>L24-M24</f>
        <v>341</v>
      </c>
      <c r="O24" s="369">
        <f>$F24*N24</f>
        <v>68200</v>
      </c>
      <c r="P24" s="370">
        <f>O24/1000000</f>
        <v>0.0682</v>
      </c>
      <c r="Q24" s="178"/>
    </row>
    <row r="25" spans="1:17" ht="21" customHeight="1">
      <c r="A25" s="322">
        <v>9</v>
      </c>
      <c r="B25" s="364" t="s">
        <v>272</v>
      </c>
      <c r="C25" s="362">
        <v>4864932</v>
      </c>
      <c r="D25" s="347" t="s">
        <v>12</v>
      </c>
      <c r="E25" s="113" t="s">
        <v>354</v>
      </c>
      <c r="F25" s="363">
        <v>200</v>
      </c>
      <c r="G25" s="715">
        <v>975960</v>
      </c>
      <c r="H25" s="716">
        <v>976856</v>
      </c>
      <c r="I25" s="719">
        <f>G25-H25</f>
        <v>-896</v>
      </c>
      <c r="J25" s="719">
        <f>$F25*I25</f>
        <v>-179200</v>
      </c>
      <c r="K25" s="753">
        <f>J25/1000000</f>
        <v>-0.1792</v>
      </c>
      <c r="L25" s="715">
        <v>999960</v>
      </c>
      <c r="M25" s="759">
        <v>1000179</v>
      </c>
      <c r="N25" s="719">
        <f>L25-M25</f>
        <v>-219</v>
      </c>
      <c r="O25" s="719">
        <f>$F25*N25</f>
        <v>-43800</v>
      </c>
      <c r="P25" s="753">
        <f>O25/1000000</f>
        <v>-0.0438</v>
      </c>
      <c r="Q25" s="754"/>
    </row>
    <row r="26" spans="1:17" ht="19.5" customHeight="1">
      <c r="A26" s="322"/>
      <c r="B26" s="361" t="s">
        <v>273</v>
      </c>
      <c r="C26" s="364"/>
      <c r="D26" s="347"/>
      <c r="E26" s="113"/>
      <c r="F26" s="365"/>
      <c r="G26" s="112"/>
      <c r="H26" s="102"/>
      <c r="I26" s="45"/>
      <c r="J26" s="49"/>
      <c r="K26" s="374">
        <f>SUM(K24:K25)</f>
        <v>-0.1544</v>
      </c>
      <c r="L26" s="381"/>
      <c r="M26" s="378"/>
      <c r="N26" s="378"/>
      <c r="O26" s="378"/>
      <c r="P26" s="374">
        <f>SUM(P24:P25)</f>
        <v>0.024399999999999998</v>
      </c>
      <c r="Q26" s="178"/>
    </row>
    <row r="27" spans="1:17" ht="19.5" customHeight="1">
      <c r="A27" s="322"/>
      <c r="B27" s="361" t="s">
        <v>274</v>
      </c>
      <c r="C27" s="362"/>
      <c r="D27" s="347"/>
      <c r="E27" s="102"/>
      <c r="F27" s="363"/>
      <c r="G27" s="112"/>
      <c r="H27" s="102"/>
      <c r="I27" s="48"/>
      <c r="J27" s="44"/>
      <c r="K27" s="116"/>
      <c r="L27" s="380"/>
      <c r="M27" s="21"/>
      <c r="N27" s="21"/>
      <c r="O27" s="21"/>
      <c r="P27" s="28"/>
      <c r="Q27" s="178"/>
    </row>
    <row r="28" spans="1:17" ht="19.5" customHeight="1">
      <c r="A28" s="322"/>
      <c r="B28" s="361" t="s">
        <v>270</v>
      </c>
      <c r="C28" s="362"/>
      <c r="D28" s="347"/>
      <c r="E28" s="102"/>
      <c r="F28" s="363"/>
      <c r="G28" s="112"/>
      <c r="H28" s="102"/>
      <c r="I28" s="48"/>
      <c r="J28" s="44"/>
      <c r="K28" s="116"/>
      <c r="L28" s="380"/>
      <c r="M28" s="21"/>
      <c r="N28" s="21"/>
      <c r="O28" s="21"/>
      <c r="P28" s="28"/>
      <c r="Q28" s="178"/>
    </row>
    <row r="29" spans="1:17" ht="19.5" customHeight="1">
      <c r="A29" s="322">
        <v>10</v>
      </c>
      <c r="B29" s="364" t="s">
        <v>275</v>
      </c>
      <c r="C29" s="362">
        <v>4864819</v>
      </c>
      <c r="D29" s="347" t="s">
        <v>12</v>
      </c>
      <c r="E29" s="113" t="s">
        <v>354</v>
      </c>
      <c r="F29" s="366">
        <v>200</v>
      </c>
      <c r="G29" s="621">
        <v>244014</v>
      </c>
      <c r="H29" s="622">
        <v>243412</v>
      </c>
      <c r="I29" s="369">
        <f aca="true" t="shared" si="0" ref="I29:I34">G29-H29</f>
        <v>602</v>
      </c>
      <c r="J29" s="369">
        <f aca="true" t="shared" si="1" ref="J29:J34">$F29*I29</f>
        <v>120400</v>
      </c>
      <c r="K29" s="370">
        <f aca="true" t="shared" si="2" ref="K29:K34">J29/1000000</f>
        <v>0.1204</v>
      </c>
      <c r="L29" s="621">
        <v>264577</v>
      </c>
      <c r="M29" s="622">
        <v>263993</v>
      </c>
      <c r="N29" s="369">
        <f aca="true" t="shared" si="3" ref="N29:N34">L29-M29</f>
        <v>584</v>
      </c>
      <c r="O29" s="369">
        <f aca="true" t="shared" si="4" ref="O29:O34">$F29*N29</f>
        <v>116800</v>
      </c>
      <c r="P29" s="370">
        <f aca="true" t="shared" si="5" ref="P29:P34">O29/1000000</f>
        <v>0.1168</v>
      </c>
      <c r="Q29" s="178"/>
    </row>
    <row r="30" spans="1:17" ht="19.5" customHeight="1">
      <c r="A30" s="322">
        <v>11</v>
      </c>
      <c r="B30" s="364" t="s">
        <v>276</v>
      </c>
      <c r="C30" s="362">
        <v>4864801</v>
      </c>
      <c r="D30" s="347" t="s">
        <v>12</v>
      </c>
      <c r="E30" s="113" t="s">
        <v>354</v>
      </c>
      <c r="F30" s="366">
        <v>200</v>
      </c>
      <c r="G30" s="621">
        <v>112041</v>
      </c>
      <c r="H30" s="622">
        <v>111933</v>
      </c>
      <c r="I30" s="369">
        <f t="shared" si="0"/>
        <v>108</v>
      </c>
      <c r="J30" s="369">
        <f t="shared" si="1"/>
        <v>21600</v>
      </c>
      <c r="K30" s="370">
        <f t="shared" si="2"/>
        <v>0.0216</v>
      </c>
      <c r="L30" s="621">
        <v>42087</v>
      </c>
      <c r="M30" s="622">
        <v>41648</v>
      </c>
      <c r="N30" s="369">
        <f t="shared" si="3"/>
        <v>439</v>
      </c>
      <c r="O30" s="369">
        <f t="shared" si="4"/>
        <v>87800</v>
      </c>
      <c r="P30" s="370">
        <f t="shared" si="5"/>
        <v>0.0878</v>
      </c>
      <c r="Q30" s="178"/>
    </row>
    <row r="31" spans="1:17" ht="19.5" customHeight="1">
      <c r="A31" s="322">
        <v>12</v>
      </c>
      <c r="B31" s="364" t="s">
        <v>277</v>
      </c>
      <c r="C31" s="362">
        <v>4864820</v>
      </c>
      <c r="D31" s="347" t="s">
        <v>12</v>
      </c>
      <c r="E31" s="113" t="s">
        <v>354</v>
      </c>
      <c r="F31" s="366">
        <v>100</v>
      </c>
      <c r="G31" s="621">
        <v>184083</v>
      </c>
      <c r="H31" s="622">
        <v>183881</v>
      </c>
      <c r="I31" s="369">
        <f t="shared" si="0"/>
        <v>202</v>
      </c>
      <c r="J31" s="369">
        <f t="shared" si="1"/>
        <v>20200</v>
      </c>
      <c r="K31" s="370">
        <f t="shared" si="2"/>
        <v>0.0202</v>
      </c>
      <c r="L31" s="621">
        <v>73557</v>
      </c>
      <c r="M31" s="622">
        <v>72681</v>
      </c>
      <c r="N31" s="369">
        <f t="shared" si="3"/>
        <v>876</v>
      </c>
      <c r="O31" s="369">
        <f t="shared" si="4"/>
        <v>87600</v>
      </c>
      <c r="P31" s="370">
        <f t="shared" si="5"/>
        <v>0.0876</v>
      </c>
      <c r="Q31" s="178"/>
    </row>
    <row r="32" spans="1:17" ht="19.5" customHeight="1">
      <c r="A32" s="322">
        <v>13</v>
      </c>
      <c r="B32" s="364" t="s">
        <v>278</v>
      </c>
      <c r="C32" s="362">
        <v>4865168</v>
      </c>
      <c r="D32" s="347" t="s">
        <v>12</v>
      </c>
      <c r="E32" s="113" t="s">
        <v>354</v>
      </c>
      <c r="F32" s="366">
        <v>1000</v>
      </c>
      <c r="G32" s="621">
        <v>990433</v>
      </c>
      <c r="H32" s="622">
        <v>990417</v>
      </c>
      <c r="I32" s="369">
        <f t="shared" si="0"/>
        <v>16</v>
      </c>
      <c r="J32" s="369">
        <f t="shared" si="1"/>
        <v>16000</v>
      </c>
      <c r="K32" s="370">
        <f t="shared" si="2"/>
        <v>0.016</v>
      </c>
      <c r="L32" s="621">
        <v>998447</v>
      </c>
      <c r="M32" s="622">
        <v>998457</v>
      </c>
      <c r="N32" s="369">
        <f t="shared" si="3"/>
        <v>-10</v>
      </c>
      <c r="O32" s="369">
        <f t="shared" si="4"/>
        <v>-10000</v>
      </c>
      <c r="P32" s="370">
        <f t="shared" si="5"/>
        <v>-0.01</v>
      </c>
      <c r="Q32" s="178"/>
    </row>
    <row r="33" spans="1:17" ht="19.5" customHeight="1">
      <c r="A33" s="322">
        <v>14</v>
      </c>
      <c r="B33" s="364" t="s">
        <v>279</v>
      </c>
      <c r="C33" s="362">
        <v>4864802</v>
      </c>
      <c r="D33" s="347" t="s">
        <v>12</v>
      </c>
      <c r="E33" s="113" t="s">
        <v>354</v>
      </c>
      <c r="F33" s="366">
        <v>100</v>
      </c>
      <c r="G33" s="621">
        <v>961776</v>
      </c>
      <c r="H33" s="622">
        <v>961777</v>
      </c>
      <c r="I33" s="369">
        <f t="shared" si="0"/>
        <v>-1</v>
      </c>
      <c r="J33" s="369">
        <f t="shared" si="1"/>
        <v>-100</v>
      </c>
      <c r="K33" s="370">
        <f t="shared" si="2"/>
        <v>-0.0001</v>
      </c>
      <c r="L33" s="621">
        <v>7053</v>
      </c>
      <c r="M33" s="622">
        <v>7111</v>
      </c>
      <c r="N33" s="369">
        <f t="shared" si="3"/>
        <v>-58</v>
      </c>
      <c r="O33" s="369">
        <f t="shared" si="4"/>
        <v>-5800</v>
      </c>
      <c r="P33" s="370">
        <f t="shared" si="5"/>
        <v>-0.0058</v>
      </c>
      <c r="Q33" s="178"/>
    </row>
    <row r="34" spans="1:17" ht="19.5" customHeight="1">
      <c r="A34" s="322">
        <v>15</v>
      </c>
      <c r="B34" s="364" t="s">
        <v>383</v>
      </c>
      <c r="C34" s="362">
        <v>5128400</v>
      </c>
      <c r="D34" s="347" t="s">
        <v>12</v>
      </c>
      <c r="E34" s="113" t="s">
        <v>354</v>
      </c>
      <c r="F34" s="366">
        <v>937.5</v>
      </c>
      <c r="G34" s="621">
        <v>999182</v>
      </c>
      <c r="H34" s="622">
        <v>999181</v>
      </c>
      <c r="I34" s="369">
        <f t="shared" si="0"/>
        <v>1</v>
      </c>
      <c r="J34" s="369">
        <f t="shared" si="1"/>
        <v>937.5</v>
      </c>
      <c r="K34" s="370">
        <f t="shared" si="2"/>
        <v>0.0009375</v>
      </c>
      <c r="L34" s="621">
        <v>998851</v>
      </c>
      <c r="M34" s="622">
        <v>999327</v>
      </c>
      <c r="N34" s="369">
        <f t="shared" si="3"/>
        <v>-476</v>
      </c>
      <c r="O34" s="369">
        <f t="shared" si="4"/>
        <v>-446250</v>
      </c>
      <c r="P34" s="699">
        <f t="shared" si="5"/>
        <v>-0.44625</v>
      </c>
      <c r="Q34" s="178"/>
    </row>
    <row r="35" spans="1:17" ht="19.5" customHeight="1">
      <c r="A35" s="322"/>
      <c r="B35" s="361" t="s">
        <v>265</v>
      </c>
      <c r="C35" s="362"/>
      <c r="D35" s="347"/>
      <c r="E35" s="102"/>
      <c r="F35" s="363"/>
      <c r="G35" s="324"/>
      <c r="H35" s="354"/>
      <c r="I35" s="354"/>
      <c r="J35" s="372"/>
      <c r="K35" s="371"/>
      <c r="L35" s="377"/>
      <c r="M35" s="378"/>
      <c r="N35" s="378"/>
      <c r="O35" s="378"/>
      <c r="P35" s="379"/>
      <c r="Q35" s="178"/>
    </row>
    <row r="36" spans="1:17" ht="19.5" customHeight="1">
      <c r="A36" s="322">
        <v>16</v>
      </c>
      <c r="B36" s="364" t="s">
        <v>280</v>
      </c>
      <c r="C36" s="362">
        <v>4864882</v>
      </c>
      <c r="D36" s="347" t="s">
        <v>12</v>
      </c>
      <c r="E36" s="113" t="s">
        <v>354</v>
      </c>
      <c r="F36" s="366">
        <v>-625</v>
      </c>
      <c r="G36" s="621">
        <v>985972</v>
      </c>
      <c r="H36" s="622">
        <v>986050</v>
      </c>
      <c r="I36" s="369">
        <f>G36-H36</f>
        <v>-78</v>
      </c>
      <c r="J36" s="369">
        <f>$F36*I36</f>
        <v>48750</v>
      </c>
      <c r="K36" s="370">
        <f>J36/1000000</f>
        <v>0.04875</v>
      </c>
      <c r="L36" s="621">
        <v>995503</v>
      </c>
      <c r="M36" s="622">
        <v>995534</v>
      </c>
      <c r="N36" s="369">
        <f>L36-M36</f>
        <v>-31</v>
      </c>
      <c r="O36" s="369">
        <f>$F36*N36</f>
        <v>19375</v>
      </c>
      <c r="P36" s="699">
        <f>O36/1000000</f>
        <v>0.019375</v>
      </c>
      <c r="Q36" s="607"/>
    </row>
    <row r="37" spans="1:17" ht="19.5" customHeight="1">
      <c r="A37" s="322">
        <v>17</v>
      </c>
      <c r="B37" s="364" t="s">
        <v>283</v>
      </c>
      <c r="C37" s="362">
        <v>4902572</v>
      </c>
      <c r="D37" s="347" t="s">
        <v>12</v>
      </c>
      <c r="E37" s="113" t="s">
        <v>354</v>
      </c>
      <c r="F37" s="366">
        <v>-300</v>
      </c>
      <c r="G37" s="621">
        <v>3</v>
      </c>
      <c r="H37" s="622">
        <v>17</v>
      </c>
      <c r="I37" s="369">
        <f>G37-H37</f>
        <v>-14</v>
      </c>
      <c r="J37" s="369">
        <f>$F37*I37</f>
        <v>4200</v>
      </c>
      <c r="K37" s="370">
        <f>J37/1000000</f>
        <v>0.0042</v>
      </c>
      <c r="L37" s="760">
        <v>1000026</v>
      </c>
      <c r="M37" s="622">
        <v>999984</v>
      </c>
      <c r="N37" s="369">
        <f>L37-M37</f>
        <v>42</v>
      </c>
      <c r="O37" s="369">
        <f>$F37*N37</f>
        <v>-12600</v>
      </c>
      <c r="P37" s="370">
        <f>O37/1000000</f>
        <v>-0.0126</v>
      </c>
      <c r="Q37" s="178"/>
    </row>
    <row r="38" spans="1:17" ht="19.5" customHeight="1">
      <c r="A38" s="322"/>
      <c r="B38" s="361"/>
      <c r="C38" s="362"/>
      <c r="D38" s="362"/>
      <c r="E38" s="364"/>
      <c r="F38" s="362"/>
      <c r="G38" s="112"/>
      <c r="H38" s="48"/>
      <c r="I38" s="48"/>
      <c r="J38" s="48"/>
      <c r="K38" s="120"/>
      <c r="L38" s="42"/>
      <c r="M38" s="21"/>
      <c r="N38" s="21"/>
      <c r="O38" s="21"/>
      <c r="P38" s="28"/>
      <c r="Q38" s="178"/>
    </row>
    <row r="39" spans="1:17" ht="19.5" customHeight="1" thickBot="1">
      <c r="A39" s="367"/>
      <c r="B39" s="368" t="s">
        <v>281</v>
      </c>
      <c r="C39" s="368"/>
      <c r="D39" s="368"/>
      <c r="E39" s="368"/>
      <c r="F39" s="368"/>
      <c r="G39" s="122"/>
      <c r="H39" s="121"/>
      <c r="I39" s="121"/>
      <c r="J39" s="121"/>
      <c r="K39" s="605">
        <f>SUM(K29:K38)</f>
        <v>0.23198749999999999</v>
      </c>
      <c r="L39" s="382"/>
      <c r="M39" s="383"/>
      <c r="N39" s="383"/>
      <c r="O39" s="383"/>
      <c r="P39" s="375">
        <f>SUM(P29:P38)</f>
        <v>-0.163075</v>
      </c>
      <c r="Q39" s="179"/>
    </row>
    <row r="40" spans="1:16" ht="13.5" thickTop="1">
      <c r="A40" s="62"/>
      <c r="B40" s="2"/>
      <c r="C40" s="109"/>
      <c r="D40" s="62"/>
      <c r="E40" s="109"/>
      <c r="F40" s="10"/>
      <c r="G40" s="10"/>
      <c r="H40" s="10"/>
      <c r="I40" s="10"/>
      <c r="J40" s="10"/>
      <c r="K40" s="11"/>
      <c r="L40" s="384"/>
      <c r="M40" s="18"/>
      <c r="N40" s="18"/>
      <c r="O40" s="18"/>
      <c r="P40" s="18"/>
    </row>
    <row r="41" spans="11:16" ht="12.75">
      <c r="K41" s="18"/>
      <c r="L41" s="18"/>
      <c r="M41" s="18"/>
      <c r="N41" s="18"/>
      <c r="O41" s="18"/>
      <c r="P41" s="18"/>
    </row>
    <row r="42" spans="7:16" ht="12.75">
      <c r="G42" s="163"/>
      <c r="K42" s="18"/>
      <c r="L42" s="18"/>
      <c r="M42" s="18"/>
      <c r="N42" s="18"/>
      <c r="O42" s="18"/>
      <c r="P42" s="18"/>
    </row>
    <row r="43" spans="2:16" ht="21.75">
      <c r="B43" s="222" t="s">
        <v>340</v>
      </c>
      <c r="K43" s="386">
        <f>K21</f>
        <v>0.23928750000000001</v>
      </c>
      <c r="L43" s="385"/>
      <c r="M43" s="385"/>
      <c r="N43" s="385"/>
      <c r="O43" s="385"/>
      <c r="P43" s="386">
        <f>P21</f>
        <v>1.5297749999999999</v>
      </c>
    </row>
    <row r="44" spans="2:16" ht="21.75">
      <c r="B44" s="222" t="s">
        <v>341</v>
      </c>
      <c r="K44" s="386">
        <f>K26</f>
        <v>-0.1544</v>
      </c>
      <c r="L44" s="385"/>
      <c r="M44" s="385"/>
      <c r="N44" s="385"/>
      <c r="O44" s="385"/>
      <c r="P44" s="386">
        <f>P26</f>
        <v>0.024399999999999998</v>
      </c>
    </row>
    <row r="45" spans="2:16" ht="21.75">
      <c r="B45" s="222" t="s">
        <v>342</v>
      </c>
      <c r="K45" s="386">
        <f>K39</f>
        <v>0.23198749999999999</v>
      </c>
      <c r="L45" s="385"/>
      <c r="M45" s="385"/>
      <c r="N45" s="385"/>
      <c r="O45" s="385"/>
      <c r="P45" s="599">
        <f>P39</f>
        <v>-0.163075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zoomScale="70" zoomScaleNormal="75" zoomScaleSheetLayoutView="70" zoomScalePageLayoutView="0" workbookViewId="0" topLeftCell="A1">
      <selection activeCell="K20" sqref="K20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7109375" style="0" customWidth="1"/>
    <col min="8" max="8" width="13.8515625" style="0" customWidth="1"/>
    <col min="9" max="9" width="10.421875" style="0" customWidth="1"/>
    <col min="10" max="10" width="14.140625" style="0" customWidth="1"/>
    <col min="11" max="11" width="12.28125" style="0" customWidth="1"/>
    <col min="12" max="12" width="14.140625" style="0" customWidth="1"/>
    <col min="13" max="13" width="13.57421875" style="0" customWidth="1"/>
    <col min="14" max="14" width="9.421875" style="0" customWidth="1"/>
    <col min="15" max="15" width="15.140625" style="0" customWidth="1"/>
    <col min="16" max="16" width="12.8515625" style="0" customWidth="1"/>
    <col min="17" max="17" width="21.140625" style="0" customWidth="1"/>
    <col min="18" max="18" width="7.57421875" style="0" customWidth="1"/>
  </cols>
  <sheetData>
    <row r="1" ht="26.25">
      <c r="A1" s="1" t="s">
        <v>244</v>
      </c>
    </row>
    <row r="2" spans="1:16" ht="20.25">
      <c r="A2" s="395" t="s">
        <v>245</v>
      </c>
      <c r="P2" s="344" t="str">
        <f>NDPL!Q1</f>
        <v>JUNE-2014</v>
      </c>
    </row>
    <row r="3" spans="1:9" ht="18">
      <c r="A3" s="218" t="s">
        <v>359</v>
      </c>
      <c r="B3" s="218"/>
      <c r="C3" s="315"/>
      <c r="D3" s="316"/>
      <c r="E3" s="316"/>
      <c r="F3" s="315"/>
      <c r="G3" s="315"/>
      <c r="H3" s="315"/>
      <c r="I3" s="315"/>
    </row>
    <row r="4" spans="1:16" ht="24" thickBot="1">
      <c r="A4" s="3"/>
      <c r="G4" s="19"/>
      <c r="H4" s="19"/>
      <c r="I4" s="54" t="s">
        <v>406</v>
      </c>
      <c r="J4" s="19"/>
      <c r="K4" s="19"/>
      <c r="L4" s="19"/>
      <c r="M4" s="19"/>
      <c r="N4" s="54" t="s">
        <v>407</v>
      </c>
      <c r="O4" s="19"/>
      <c r="P4" s="19"/>
    </row>
    <row r="5" spans="1:17" ht="39.75" thickBot="1" thickTop="1">
      <c r="A5" s="39" t="s">
        <v>8</v>
      </c>
      <c r="B5" s="36" t="s">
        <v>9</v>
      </c>
      <c r="C5" s="37" t="s">
        <v>1</v>
      </c>
      <c r="D5" s="37" t="s">
        <v>2</v>
      </c>
      <c r="E5" s="37" t="s">
        <v>3</v>
      </c>
      <c r="F5" s="37" t="s">
        <v>10</v>
      </c>
      <c r="G5" s="39" t="str">
        <f>NDPL!G5</f>
        <v>FINAL READING 01/07/2014</v>
      </c>
      <c r="H5" s="37" t="str">
        <f>NDPL!H5</f>
        <v>INTIAL READING 01/06/2014</v>
      </c>
      <c r="I5" s="37" t="s">
        <v>4</v>
      </c>
      <c r="J5" s="37" t="s">
        <v>5</v>
      </c>
      <c r="K5" s="37" t="s">
        <v>6</v>
      </c>
      <c r="L5" s="39" t="str">
        <f>NDPL!G5</f>
        <v>FINAL READING 01/07/2014</v>
      </c>
      <c r="M5" s="37" t="str">
        <f>NDPL!H5</f>
        <v>INTIAL READING 01/06/2014</v>
      </c>
      <c r="N5" s="37" t="s">
        <v>4</v>
      </c>
      <c r="O5" s="37" t="s">
        <v>5</v>
      </c>
      <c r="P5" s="38" t="s">
        <v>6</v>
      </c>
      <c r="Q5" s="38" t="s">
        <v>317</v>
      </c>
    </row>
    <row r="6" ht="14.25" thickBot="1" thickTop="1"/>
    <row r="7" spans="1:17" ht="13.5" thickTop="1">
      <c r="A7" s="24"/>
      <c r="B7" s="133"/>
      <c r="C7" s="25"/>
      <c r="D7" s="25"/>
      <c r="E7" s="25"/>
      <c r="F7" s="33"/>
      <c r="G7" s="24"/>
      <c r="H7" s="25"/>
      <c r="I7" s="25"/>
      <c r="J7" s="25"/>
      <c r="K7" s="33"/>
      <c r="L7" s="24"/>
      <c r="M7" s="25"/>
      <c r="N7" s="25"/>
      <c r="O7" s="25"/>
      <c r="P7" s="33"/>
      <c r="Q7" s="177"/>
    </row>
    <row r="8" spans="1:17" ht="18">
      <c r="A8" s="139"/>
      <c r="B8" s="631" t="s">
        <v>290</v>
      </c>
      <c r="C8" s="629"/>
      <c r="D8" s="142"/>
      <c r="E8" s="142"/>
      <c r="F8" s="144"/>
      <c r="G8" s="155"/>
      <c r="H8" s="19"/>
      <c r="I8" s="77"/>
      <c r="J8" s="77"/>
      <c r="K8" s="79"/>
      <c r="L8" s="78"/>
      <c r="M8" s="76"/>
      <c r="N8" s="77"/>
      <c r="O8" s="77"/>
      <c r="P8" s="79"/>
      <c r="Q8" s="178"/>
    </row>
    <row r="9" spans="1:17" ht="18">
      <c r="A9" s="146"/>
      <c r="B9" s="632" t="s">
        <v>291</v>
      </c>
      <c r="C9" s="633" t="s">
        <v>285</v>
      </c>
      <c r="D9" s="147"/>
      <c r="E9" s="142"/>
      <c r="F9" s="144"/>
      <c r="G9" s="23"/>
      <c r="H9" s="19"/>
      <c r="I9" s="77"/>
      <c r="J9" s="77"/>
      <c r="K9" s="79"/>
      <c r="L9" s="216"/>
      <c r="M9" s="77"/>
      <c r="N9" s="77"/>
      <c r="O9" s="77"/>
      <c r="P9" s="79"/>
      <c r="Q9" s="178"/>
    </row>
    <row r="10" spans="1:17" ht="20.25">
      <c r="A10" s="616">
        <v>1</v>
      </c>
      <c r="B10" s="628" t="s">
        <v>286</v>
      </c>
      <c r="C10" s="629">
        <v>4865001</v>
      </c>
      <c r="D10" s="689" t="s">
        <v>12</v>
      </c>
      <c r="E10" s="142" t="s">
        <v>363</v>
      </c>
      <c r="F10" s="630">
        <v>2000</v>
      </c>
      <c r="G10" s="621">
        <v>6097</v>
      </c>
      <c r="H10" s="622">
        <v>5939</v>
      </c>
      <c r="I10" s="622">
        <f>G10-H10</f>
        <v>158</v>
      </c>
      <c r="J10" s="622">
        <f>$F10*I10</f>
        <v>316000</v>
      </c>
      <c r="K10" s="622">
        <f>J10/1000000</f>
        <v>0.316</v>
      </c>
      <c r="L10" s="621">
        <v>844</v>
      </c>
      <c r="M10" s="622">
        <v>663</v>
      </c>
      <c r="N10" s="590">
        <f>L10-M10</f>
        <v>181</v>
      </c>
      <c r="O10" s="590">
        <f>$F10*N10</f>
        <v>362000</v>
      </c>
      <c r="P10" s="592">
        <f>O10/1000000</f>
        <v>0.362</v>
      </c>
      <c r="Q10" s="178"/>
    </row>
    <row r="11" spans="1:17" ht="20.25">
      <c r="A11" s="616">
        <v>2</v>
      </c>
      <c r="B11" s="628" t="s">
        <v>288</v>
      </c>
      <c r="C11" s="629">
        <v>4902498</v>
      </c>
      <c r="D11" s="689" t="s">
        <v>12</v>
      </c>
      <c r="E11" s="142" t="s">
        <v>363</v>
      </c>
      <c r="F11" s="630">
        <v>2000</v>
      </c>
      <c r="G11" s="621">
        <v>15172</v>
      </c>
      <c r="H11" s="622">
        <v>15121</v>
      </c>
      <c r="I11" s="622">
        <f>G11-H11</f>
        <v>51</v>
      </c>
      <c r="J11" s="622">
        <f>$F11*I11</f>
        <v>102000</v>
      </c>
      <c r="K11" s="622">
        <f>J11/1000000</f>
        <v>0.102</v>
      </c>
      <c r="L11" s="621">
        <v>2025</v>
      </c>
      <c r="M11" s="622">
        <v>2100</v>
      </c>
      <c r="N11" s="590">
        <f>L11-M11</f>
        <v>-75</v>
      </c>
      <c r="O11" s="590">
        <f>$F11*N11</f>
        <v>-150000</v>
      </c>
      <c r="P11" s="592">
        <f>O11/1000000</f>
        <v>-0.15</v>
      </c>
      <c r="Q11" s="178"/>
    </row>
    <row r="12" spans="1:17" ht="14.25">
      <c r="A12" s="112"/>
      <c r="B12" s="148"/>
      <c r="C12" s="130"/>
      <c r="D12" s="689"/>
      <c r="E12" s="149"/>
      <c r="F12" s="150"/>
      <c r="G12" s="156"/>
      <c r="H12" s="157"/>
      <c r="I12" s="77"/>
      <c r="J12" s="77"/>
      <c r="K12" s="79"/>
      <c r="L12" s="216"/>
      <c r="M12" s="77"/>
      <c r="N12" s="77"/>
      <c r="O12" s="77"/>
      <c r="P12" s="79"/>
      <c r="Q12" s="178"/>
    </row>
    <row r="13" spans="1:17" ht="14.25">
      <c r="A13" s="112"/>
      <c r="B13" s="151"/>
      <c r="C13" s="130"/>
      <c r="D13" s="689"/>
      <c r="E13" s="149"/>
      <c r="F13" s="150"/>
      <c r="G13" s="156"/>
      <c r="H13" s="157"/>
      <c r="I13" s="77"/>
      <c r="J13" s="77"/>
      <c r="K13" s="79"/>
      <c r="L13" s="216"/>
      <c r="M13" s="77"/>
      <c r="N13" s="77"/>
      <c r="O13" s="77"/>
      <c r="P13" s="79"/>
      <c r="Q13" s="178"/>
    </row>
    <row r="14" spans="1:17" ht="14.25">
      <c r="A14" s="112"/>
      <c r="B14" s="148"/>
      <c r="C14" s="130"/>
      <c r="D14" s="689"/>
      <c r="E14" s="149"/>
      <c r="F14" s="150"/>
      <c r="G14" s="156"/>
      <c r="H14" s="157"/>
      <c r="I14" s="77"/>
      <c r="J14" s="77"/>
      <c r="K14" s="79"/>
      <c r="L14" s="216"/>
      <c r="M14" s="77"/>
      <c r="N14" s="77"/>
      <c r="O14" s="77"/>
      <c r="P14" s="79"/>
      <c r="Q14" s="178"/>
    </row>
    <row r="15" spans="1:17" ht="18">
      <c r="A15" s="112"/>
      <c r="B15" s="148"/>
      <c r="C15" s="130"/>
      <c r="D15" s="689"/>
      <c r="E15" s="149"/>
      <c r="F15" s="150"/>
      <c r="G15" s="156"/>
      <c r="H15" s="644" t="s">
        <v>326</v>
      </c>
      <c r="I15" s="623"/>
      <c r="J15" s="369"/>
      <c r="K15" s="624">
        <f>SUM(K10:K11)</f>
        <v>0.418</v>
      </c>
      <c r="L15" s="216"/>
      <c r="M15" s="645" t="s">
        <v>326</v>
      </c>
      <c r="N15" s="625"/>
      <c r="O15" s="618"/>
      <c r="P15" s="626">
        <f>SUM(P10:P11)</f>
        <v>0.212</v>
      </c>
      <c r="Q15" s="178"/>
    </row>
    <row r="16" spans="1:17" ht="18">
      <c r="A16" s="112"/>
      <c r="B16" s="390" t="s">
        <v>11</v>
      </c>
      <c r="C16" s="389"/>
      <c r="D16" s="689"/>
      <c r="E16" s="149"/>
      <c r="F16" s="150"/>
      <c r="G16" s="156"/>
      <c r="H16" s="157"/>
      <c r="I16" s="77"/>
      <c r="J16" s="77"/>
      <c r="K16" s="79"/>
      <c r="L16" s="216"/>
      <c r="M16" s="77"/>
      <c r="N16" s="77"/>
      <c r="O16" s="77"/>
      <c r="P16" s="79"/>
      <c r="Q16" s="178"/>
    </row>
    <row r="17" spans="1:17" ht="18">
      <c r="A17" s="152"/>
      <c r="B17" s="256" t="s">
        <v>292</v>
      </c>
      <c r="C17" s="182" t="s">
        <v>285</v>
      </c>
      <c r="D17" s="690"/>
      <c r="E17" s="149"/>
      <c r="F17" s="154"/>
      <c r="G17" s="23"/>
      <c r="H17" s="19"/>
      <c r="I17" s="77"/>
      <c r="J17" s="77"/>
      <c r="K17" s="79"/>
      <c r="L17" s="216"/>
      <c r="M17" s="77"/>
      <c r="N17" s="77"/>
      <c r="O17" s="77"/>
      <c r="P17" s="79"/>
      <c r="Q17" s="178"/>
    </row>
    <row r="18" spans="1:17" ht="20.25">
      <c r="A18" s="324">
        <v>3</v>
      </c>
      <c r="B18" s="388" t="s">
        <v>286</v>
      </c>
      <c r="C18" s="389">
        <v>4902505</v>
      </c>
      <c r="D18" s="689" t="s">
        <v>12</v>
      </c>
      <c r="E18" s="142" t="s">
        <v>363</v>
      </c>
      <c r="F18" s="634">
        <v>1000</v>
      </c>
      <c r="G18" s="621">
        <v>992457</v>
      </c>
      <c r="H18" s="622">
        <v>992459</v>
      </c>
      <c r="I18" s="622">
        <f>G18-H18</f>
        <v>-2</v>
      </c>
      <c r="J18" s="622">
        <f>$F18*I18</f>
        <v>-2000</v>
      </c>
      <c r="K18" s="622">
        <f>J18/1000000</f>
        <v>-0.002</v>
      </c>
      <c r="L18" s="621">
        <v>39090</v>
      </c>
      <c r="M18" s="622">
        <v>39519</v>
      </c>
      <c r="N18" s="590">
        <f>L18-M18</f>
        <v>-429</v>
      </c>
      <c r="O18" s="590">
        <f>$F18*N18</f>
        <v>-429000</v>
      </c>
      <c r="P18" s="592">
        <f>O18/1000000</f>
        <v>-0.429</v>
      </c>
      <c r="Q18" s="178"/>
    </row>
    <row r="19" spans="1:17" ht="20.25">
      <c r="A19" s="324">
        <v>4</v>
      </c>
      <c r="B19" s="388" t="s">
        <v>288</v>
      </c>
      <c r="C19" s="389">
        <v>5128424</v>
      </c>
      <c r="D19" s="689" t="s">
        <v>12</v>
      </c>
      <c r="E19" s="142" t="s">
        <v>363</v>
      </c>
      <c r="F19" s="634">
        <v>1000</v>
      </c>
      <c r="G19" s="715">
        <v>995084</v>
      </c>
      <c r="H19" s="716">
        <v>995124</v>
      </c>
      <c r="I19" s="716">
        <f>G19-H19</f>
        <v>-40</v>
      </c>
      <c r="J19" s="716">
        <f>$F19*I19</f>
        <v>-40000</v>
      </c>
      <c r="K19" s="716">
        <f>J19/1000000</f>
        <v>-0.04</v>
      </c>
      <c r="L19" s="715">
        <v>994104</v>
      </c>
      <c r="M19" s="716">
        <v>994021</v>
      </c>
      <c r="N19" s="717">
        <f>L19-M19</f>
        <v>83</v>
      </c>
      <c r="O19" s="717">
        <f>$F19*N19</f>
        <v>83000</v>
      </c>
      <c r="P19" s="718">
        <f>O19/1000000</f>
        <v>0.083</v>
      </c>
      <c r="Q19" s="568"/>
    </row>
    <row r="20" spans="1:17" ht="12.75">
      <c r="A20" s="23"/>
      <c r="B20" s="19"/>
      <c r="C20" s="19"/>
      <c r="D20" s="19"/>
      <c r="E20" s="19"/>
      <c r="F20" s="19"/>
      <c r="G20" s="23"/>
      <c r="H20" s="19"/>
      <c r="I20" s="19"/>
      <c r="J20" s="19"/>
      <c r="K20" s="19"/>
      <c r="L20" s="23"/>
      <c r="M20" s="19"/>
      <c r="N20" s="19"/>
      <c r="O20" s="19"/>
      <c r="P20" s="119"/>
      <c r="Q20" s="178"/>
    </row>
    <row r="21" spans="1:17" ht="18">
      <c r="A21" s="23"/>
      <c r="B21" s="19"/>
      <c r="C21" s="19"/>
      <c r="D21" s="19"/>
      <c r="E21" s="19"/>
      <c r="F21" s="19"/>
      <c r="G21" s="23"/>
      <c r="H21" s="647" t="s">
        <v>326</v>
      </c>
      <c r="I21" s="646"/>
      <c r="J21" s="522"/>
      <c r="K21" s="627">
        <f>SUM(K18:K19)</f>
        <v>-0.042</v>
      </c>
      <c r="L21" s="23"/>
      <c r="M21" s="647" t="s">
        <v>326</v>
      </c>
      <c r="N21" s="627"/>
      <c r="O21" s="522"/>
      <c r="P21" s="627">
        <f>SUM(P18:P19)</f>
        <v>-0.346</v>
      </c>
      <c r="Q21" s="178"/>
    </row>
    <row r="22" spans="1:17" ht="12.75">
      <c r="A22" s="23"/>
      <c r="B22" s="19"/>
      <c r="C22" s="19"/>
      <c r="D22" s="19"/>
      <c r="E22" s="19"/>
      <c r="F22" s="19"/>
      <c r="G22" s="23"/>
      <c r="H22" s="19"/>
      <c r="I22" s="19"/>
      <c r="J22" s="19"/>
      <c r="K22" s="19"/>
      <c r="L22" s="23"/>
      <c r="M22" s="19"/>
      <c r="N22" s="19"/>
      <c r="O22" s="19"/>
      <c r="P22" s="119"/>
      <c r="Q22" s="178"/>
    </row>
    <row r="23" spans="1:17" ht="13.5" thickBot="1">
      <c r="A23" s="29"/>
      <c r="B23" s="30"/>
      <c r="C23" s="30"/>
      <c r="D23" s="30"/>
      <c r="E23" s="30"/>
      <c r="F23" s="30"/>
      <c r="G23" s="29"/>
      <c r="H23" s="30"/>
      <c r="I23" s="233"/>
      <c r="J23" s="30"/>
      <c r="K23" s="234"/>
      <c r="L23" s="29"/>
      <c r="M23" s="30"/>
      <c r="N23" s="233"/>
      <c r="O23" s="30"/>
      <c r="P23" s="234"/>
      <c r="Q23" s="179"/>
    </row>
    <row r="24" ht="13.5" thickTop="1"/>
    <row r="28" spans="1:16" ht="18">
      <c r="A28" s="635" t="s">
        <v>294</v>
      </c>
      <c r="B28" s="219"/>
      <c r="C28" s="219"/>
      <c r="D28" s="219"/>
      <c r="E28" s="219"/>
      <c r="F28" s="219"/>
      <c r="K28" s="158">
        <f>(K15+K21)</f>
        <v>0.376</v>
      </c>
      <c r="L28" s="159"/>
      <c r="M28" s="159"/>
      <c r="N28" s="159"/>
      <c r="O28" s="159"/>
      <c r="P28" s="158">
        <f>(P15+P21)</f>
        <v>-0.13399999999999998</v>
      </c>
    </row>
    <row r="31" spans="1:2" ht="18">
      <c r="A31" s="635" t="s">
        <v>295</v>
      </c>
      <c r="B31" s="635" t="s">
        <v>296</v>
      </c>
    </row>
    <row r="32" spans="1:16" ht="18">
      <c r="A32" s="235"/>
      <c r="B32" s="235"/>
      <c r="H32" s="183" t="s">
        <v>297</v>
      </c>
      <c r="I32" s="219"/>
      <c r="J32" s="183"/>
      <c r="K32" s="331">
        <v>0</v>
      </c>
      <c r="L32" s="331"/>
      <c r="M32" s="331"/>
      <c r="N32" s="331"/>
      <c r="O32" s="331"/>
      <c r="P32" s="331">
        <v>0</v>
      </c>
    </row>
    <row r="33" spans="8:16" ht="18">
      <c r="H33" s="183" t="s">
        <v>298</v>
      </c>
      <c r="I33" s="219"/>
      <c r="J33" s="183"/>
      <c r="K33" s="331">
        <f>BRPL!K17</f>
        <v>0</v>
      </c>
      <c r="L33" s="331"/>
      <c r="M33" s="331"/>
      <c r="N33" s="331"/>
      <c r="O33" s="331"/>
      <c r="P33" s="331">
        <f>BRPL!P17</f>
        <v>0</v>
      </c>
    </row>
    <row r="34" spans="8:16" ht="18">
      <c r="H34" s="183" t="s">
        <v>299</v>
      </c>
      <c r="I34" s="219"/>
      <c r="J34" s="183"/>
      <c r="K34" s="219">
        <f>BYPL!K32</f>
        <v>0.004599999999999996</v>
      </c>
      <c r="L34" s="219"/>
      <c r="M34" s="636"/>
      <c r="N34" s="219"/>
      <c r="O34" s="219"/>
      <c r="P34" s="219">
        <f>BYPL!P32</f>
        <v>-5.0084</v>
      </c>
    </row>
    <row r="35" spans="8:16" ht="18">
      <c r="H35" s="183" t="s">
        <v>300</v>
      </c>
      <c r="I35" s="219"/>
      <c r="J35" s="183"/>
      <c r="K35" s="219">
        <f>NDMC!K33</f>
        <v>-0.017</v>
      </c>
      <c r="L35" s="219"/>
      <c r="M35" s="219"/>
      <c r="N35" s="219"/>
      <c r="O35" s="219"/>
      <c r="P35" s="219">
        <f>NDMC!P33</f>
        <v>3.7652</v>
      </c>
    </row>
    <row r="36" spans="8:16" ht="18">
      <c r="H36" s="183" t="s">
        <v>301</v>
      </c>
      <c r="I36" s="219"/>
      <c r="J36" s="183"/>
      <c r="K36" s="219"/>
      <c r="L36" s="219"/>
      <c r="M36" s="219"/>
      <c r="N36" s="219"/>
      <c r="O36" s="219"/>
      <c r="P36" s="219"/>
    </row>
    <row r="37" spans="8:16" ht="18">
      <c r="H37" s="637" t="s">
        <v>302</v>
      </c>
      <c r="I37" s="183"/>
      <c r="J37" s="183"/>
      <c r="K37" s="183">
        <f>SUM(K32:K36)</f>
        <v>-0.012400000000000005</v>
      </c>
      <c r="L37" s="219"/>
      <c r="M37" s="219"/>
      <c r="N37" s="219"/>
      <c r="O37" s="219"/>
      <c r="P37" s="183">
        <f>SUM(P32:P36)</f>
        <v>-1.2431999999999999</v>
      </c>
    </row>
    <row r="38" spans="8:16" ht="18">
      <c r="H38" s="219"/>
      <c r="I38" s="219"/>
      <c r="J38" s="219"/>
      <c r="K38" s="219"/>
      <c r="L38" s="219"/>
      <c r="M38" s="219"/>
      <c r="N38" s="219"/>
      <c r="O38" s="219"/>
      <c r="P38" s="219"/>
    </row>
    <row r="39" spans="1:16" ht="18">
      <c r="A39" s="635" t="s">
        <v>327</v>
      </c>
      <c r="B39" s="132"/>
      <c r="C39" s="132"/>
      <c r="D39" s="132"/>
      <c r="E39" s="132"/>
      <c r="F39" s="132"/>
      <c r="G39" s="132"/>
      <c r="H39" s="183"/>
      <c r="I39" s="638"/>
      <c r="J39" s="183"/>
      <c r="K39" s="638">
        <f>K28+K37</f>
        <v>0.3636</v>
      </c>
      <c r="L39" s="219"/>
      <c r="M39" s="219"/>
      <c r="N39" s="219"/>
      <c r="O39" s="219"/>
      <c r="P39" s="638">
        <f>P28+P37</f>
        <v>-1.3771999999999998</v>
      </c>
    </row>
    <row r="40" spans="1:10" ht="18">
      <c r="A40" s="183"/>
      <c r="B40" s="131"/>
      <c r="C40" s="132"/>
      <c r="D40" s="132"/>
      <c r="E40" s="132"/>
      <c r="F40" s="132"/>
      <c r="G40" s="132"/>
      <c r="H40" s="132"/>
      <c r="I40" s="161"/>
      <c r="J40" s="132"/>
    </row>
    <row r="41" spans="1:10" ht="18">
      <c r="A41" s="637" t="s">
        <v>303</v>
      </c>
      <c r="B41" s="183" t="s">
        <v>304</v>
      </c>
      <c r="C41" s="132"/>
      <c r="D41" s="132"/>
      <c r="E41" s="132"/>
      <c r="F41" s="132"/>
      <c r="G41" s="132"/>
      <c r="H41" s="132"/>
      <c r="I41" s="161"/>
      <c r="J41" s="132"/>
    </row>
    <row r="42" spans="1:10" ht="12.75">
      <c r="A42" s="160"/>
      <c r="B42" s="131"/>
      <c r="C42" s="132"/>
      <c r="D42" s="132"/>
      <c r="E42" s="132"/>
      <c r="F42" s="132"/>
      <c r="G42" s="132"/>
      <c r="H42" s="132"/>
      <c r="I42" s="161"/>
      <c r="J42" s="132"/>
    </row>
    <row r="43" spans="1:16" ht="18">
      <c r="A43" s="639" t="s">
        <v>305</v>
      </c>
      <c r="B43" s="640" t="s">
        <v>306</v>
      </c>
      <c r="C43" s="641" t="s">
        <v>307</v>
      </c>
      <c r="D43" s="640"/>
      <c r="E43" s="640"/>
      <c r="F43" s="640"/>
      <c r="G43" s="522">
        <v>28.3588</v>
      </c>
      <c r="H43" s="640" t="s">
        <v>308</v>
      </c>
      <c r="I43" s="640"/>
      <c r="J43" s="642"/>
      <c r="K43" s="640">
        <f>($K$39*G43)/100</f>
        <v>0.1031125968</v>
      </c>
      <c r="L43" s="640"/>
      <c r="M43" s="640"/>
      <c r="N43" s="640"/>
      <c r="O43" s="640"/>
      <c r="P43" s="640">
        <f>($P$39*G43)/100</f>
        <v>-0.3905573935999999</v>
      </c>
    </row>
    <row r="44" spans="1:16" ht="18">
      <c r="A44" s="639" t="s">
        <v>309</v>
      </c>
      <c r="B44" s="640" t="s">
        <v>364</v>
      </c>
      <c r="C44" s="641" t="s">
        <v>307</v>
      </c>
      <c r="D44" s="640"/>
      <c r="E44" s="640"/>
      <c r="F44" s="640"/>
      <c r="G44" s="522">
        <v>41.9637</v>
      </c>
      <c r="H44" s="640" t="s">
        <v>308</v>
      </c>
      <c r="I44" s="640"/>
      <c r="J44" s="642"/>
      <c r="K44" s="640">
        <f>($K$39*G44)/100</f>
        <v>0.1525800132</v>
      </c>
      <c r="L44" s="640"/>
      <c r="M44" s="640"/>
      <c r="N44" s="640"/>
      <c r="O44" s="640"/>
      <c r="P44" s="640">
        <f>($P$39*G44)/100</f>
        <v>-0.5779240764</v>
      </c>
    </row>
    <row r="45" spans="1:16" ht="18">
      <c r="A45" s="639" t="s">
        <v>310</v>
      </c>
      <c r="B45" s="640" t="s">
        <v>365</v>
      </c>
      <c r="C45" s="641" t="s">
        <v>307</v>
      </c>
      <c r="D45" s="640"/>
      <c r="E45" s="640"/>
      <c r="F45" s="640"/>
      <c r="G45" s="522">
        <v>24.025</v>
      </c>
      <c r="H45" s="640" t="s">
        <v>308</v>
      </c>
      <c r="I45" s="640"/>
      <c r="J45" s="642"/>
      <c r="K45" s="640">
        <f>($K$39*G45)/100</f>
        <v>0.08735489999999999</v>
      </c>
      <c r="L45" s="640"/>
      <c r="M45" s="640"/>
      <c r="N45" s="640"/>
      <c r="O45" s="640"/>
      <c r="P45" s="640">
        <f>($P$39*G45)/100</f>
        <v>-0.3308722999999999</v>
      </c>
    </row>
    <row r="46" spans="1:16" ht="18">
      <c r="A46" s="639" t="s">
        <v>311</v>
      </c>
      <c r="B46" s="640" t="s">
        <v>366</v>
      </c>
      <c r="C46" s="641" t="s">
        <v>307</v>
      </c>
      <c r="D46" s="640"/>
      <c r="E46" s="640"/>
      <c r="F46" s="640"/>
      <c r="G46" s="522">
        <v>4.9074</v>
      </c>
      <c r="H46" s="640" t="s">
        <v>308</v>
      </c>
      <c r="I46" s="640"/>
      <c r="J46" s="642"/>
      <c r="K46" s="640">
        <f>($K$39*G46)/100</f>
        <v>0.017843306399999998</v>
      </c>
      <c r="L46" s="640"/>
      <c r="M46" s="640"/>
      <c r="N46" s="640"/>
      <c r="O46" s="640"/>
      <c r="P46" s="640">
        <f>($P$39*G46)/100</f>
        <v>-0.06758471279999999</v>
      </c>
    </row>
    <row r="47" spans="1:16" ht="18">
      <c r="A47" s="639" t="s">
        <v>312</v>
      </c>
      <c r="B47" s="640" t="s">
        <v>367</v>
      </c>
      <c r="C47" s="641" t="s">
        <v>307</v>
      </c>
      <c r="D47" s="640"/>
      <c r="E47" s="640"/>
      <c r="F47" s="640"/>
      <c r="G47" s="522">
        <v>0.7451</v>
      </c>
      <c r="H47" s="640" t="s">
        <v>308</v>
      </c>
      <c r="I47" s="640"/>
      <c r="J47" s="642"/>
      <c r="K47" s="640">
        <f>($K$39*G47)/100</f>
        <v>0.0027091835999999998</v>
      </c>
      <c r="L47" s="640"/>
      <c r="M47" s="640"/>
      <c r="N47" s="640"/>
      <c r="O47" s="640"/>
      <c r="P47" s="640">
        <f>($P$39*G47)/100</f>
        <v>-0.010261517199999999</v>
      </c>
    </row>
    <row r="48" spans="6:10" ht="12.75">
      <c r="F48" s="162"/>
      <c r="J48" s="163"/>
    </row>
    <row r="49" spans="1:10" ht="15">
      <c r="A49" s="643" t="s">
        <v>422</v>
      </c>
      <c r="F49" s="162"/>
      <c r="J49" s="163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50" zoomScaleNormal="50" zoomScaleSheetLayoutView="55" workbookViewId="0" topLeftCell="A1">
      <selection activeCell="K18" sqref="K18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5.42187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243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317"/>
      <c r="R1" s="19"/>
    </row>
    <row r="2" spans="1:18" ht="30">
      <c r="A2" s="245"/>
      <c r="B2" s="19"/>
      <c r="C2" s="19"/>
      <c r="D2" s="19"/>
      <c r="E2" s="19"/>
      <c r="F2" s="19"/>
      <c r="G2" s="510" t="s">
        <v>362</v>
      </c>
      <c r="H2" s="19"/>
      <c r="I2" s="19"/>
      <c r="J2" s="19"/>
      <c r="K2" s="19"/>
      <c r="L2" s="19"/>
      <c r="M2" s="19"/>
      <c r="N2" s="19"/>
      <c r="O2" s="19"/>
      <c r="P2" s="19"/>
      <c r="Q2" s="318"/>
      <c r="R2" s="19"/>
    </row>
    <row r="3" spans="1:18" ht="26.25">
      <c r="A3" s="245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318"/>
      <c r="R3" s="19"/>
    </row>
    <row r="4" spans="1:18" ht="25.5">
      <c r="A4" s="246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318"/>
      <c r="R4" s="19"/>
    </row>
    <row r="5" spans="1:18" ht="23.25">
      <c r="A5" s="251"/>
      <c r="B5" s="19"/>
      <c r="C5" s="505" t="s">
        <v>392</v>
      </c>
      <c r="D5" s="19"/>
      <c r="E5" s="19"/>
      <c r="F5" s="19"/>
      <c r="G5" s="19"/>
      <c r="H5" s="19"/>
      <c r="I5" s="19"/>
      <c r="J5" s="19"/>
      <c r="K5" s="19"/>
      <c r="L5" s="248"/>
      <c r="M5" s="19"/>
      <c r="N5" s="19"/>
      <c r="O5" s="19"/>
      <c r="P5" s="19"/>
      <c r="Q5" s="318"/>
      <c r="R5" s="19"/>
    </row>
    <row r="6" spans="1:18" ht="18">
      <c r="A6" s="247"/>
      <c r="B6" s="12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318"/>
      <c r="R6" s="19"/>
    </row>
    <row r="7" spans="1:18" ht="26.25">
      <c r="A7" s="245"/>
      <c r="B7" s="19"/>
      <c r="C7" s="19"/>
      <c r="D7" s="19"/>
      <c r="E7" s="19"/>
      <c r="F7" s="300" t="s">
        <v>418</v>
      </c>
      <c r="G7" s="19"/>
      <c r="H7" s="19"/>
      <c r="I7" s="19"/>
      <c r="J7" s="19"/>
      <c r="K7" s="19"/>
      <c r="L7" s="248"/>
      <c r="M7" s="19"/>
      <c r="N7" s="19"/>
      <c r="O7" s="19"/>
      <c r="P7" s="19"/>
      <c r="Q7" s="318"/>
      <c r="R7" s="19"/>
    </row>
    <row r="8" spans="1:18" ht="25.5">
      <c r="A8" s="246"/>
      <c r="B8" s="249"/>
      <c r="C8" s="19"/>
      <c r="D8" s="19"/>
      <c r="E8" s="19"/>
      <c r="F8" s="19"/>
      <c r="G8" s="19"/>
      <c r="H8" s="250"/>
      <c r="I8" s="19"/>
      <c r="J8" s="19"/>
      <c r="K8" s="19"/>
      <c r="L8" s="19"/>
      <c r="M8" s="19"/>
      <c r="N8" s="19"/>
      <c r="O8" s="19"/>
      <c r="P8" s="19"/>
      <c r="Q8" s="318"/>
      <c r="R8" s="19"/>
    </row>
    <row r="9" spans="1:18" ht="12.75">
      <c r="A9" s="251"/>
      <c r="B9" s="19"/>
      <c r="C9" s="19"/>
      <c r="D9" s="19"/>
      <c r="E9" s="19"/>
      <c r="F9" s="19"/>
      <c r="G9" s="19"/>
      <c r="H9" s="252"/>
      <c r="I9" s="19"/>
      <c r="J9" s="19"/>
      <c r="K9" s="19"/>
      <c r="L9" s="19"/>
      <c r="M9" s="19"/>
      <c r="N9" s="19"/>
      <c r="O9" s="19"/>
      <c r="P9" s="19"/>
      <c r="Q9" s="318"/>
      <c r="R9" s="19"/>
    </row>
    <row r="10" spans="1:18" ht="45.75" customHeight="1">
      <c r="A10" s="251"/>
      <c r="B10" s="307" t="s">
        <v>328</v>
      </c>
      <c r="C10" s="19"/>
      <c r="D10" s="19"/>
      <c r="E10" s="19"/>
      <c r="F10" s="19"/>
      <c r="G10" s="19"/>
      <c r="H10" s="252"/>
      <c r="I10" s="301"/>
      <c r="J10" s="76"/>
      <c r="K10" s="76"/>
      <c r="L10" s="76"/>
      <c r="M10" s="76"/>
      <c r="N10" s="301"/>
      <c r="O10" s="76"/>
      <c r="P10" s="76"/>
      <c r="Q10" s="318"/>
      <c r="R10" s="19"/>
    </row>
    <row r="11" spans="1:19" ht="20.25">
      <c r="A11" s="251"/>
      <c r="B11" s="19"/>
      <c r="C11" s="19"/>
      <c r="D11" s="19"/>
      <c r="E11" s="19"/>
      <c r="F11" s="19"/>
      <c r="G11" s="19"/>
      <c r="H11" s="255"/>
      <c r="I11" s="538" t="s">
        <v>347</v>
      </c>
      <c r="J11" s="302"/>
      <c r="K11" s="302"/>
      <c r="L11" s="302"/>
      <c r="M11" s="302"/>
      <c r="N11" s="538" t="s">
        <v>348</v>
      </c>
      <c r="O11" s="302"/>
      <c r="P11" s="302"/>
      <c r="Q11" s="499"/>
      <c r="R11" s="258"/>
      <c r="S11" s="238"/>
    </row>
    <row r="12" spans="1:18" ht="12.75">
      <c r="A12" s="251"/>
      <c r="B12" s="19"/>
      <c r="C12" s="19"/>
      <c r="D12" s="19"/>
      <c r="E12" s="19"/>
      <c r="F12" s="19"/>
      <c r="G12" s="19"/>
      <c r="H12" s="252"/>
      <c r="I12" s="299"/>
      <c r="J12" s="299"/>
      <c r="K12" s="299"/>
      <c r="L12" s="299"/>
      <c r="M12" s="299"/>
      <c r="N12" s="299"/>
      <c r="O12" s="299"/>
      <c r="P12" s="299"/>
      <c r="Q12" s="318"/>
      <c r="R12" s="19"/>
    </row>
    <row r="13" spans="1:18" ht="26.25">
      <c r="A13" s="504">
        <v>1</v>
      </c>
      <c r="B13" s="505" t="s">
        <v>329</v>
      </c>
      <c r="C13" s="506"/>
      <c r="D13" s="506"/>
      <c r="E13" s="503"/>
      <c r="F13" s="503"/>
      <c r="G13" s="254"/>
      <c r="H13" s="500"/>
      <c r="I13" s="501">
        <f>NDPL!K163</f>
        <v>-0.24814387653333342</v>
      </c>
      <c r="J13" s="300"/>
      <c r="K13" s="300"/>
      <c r="L13" s="300"/>
      <c r="M13" s="500" t="s">
        <v>361</v>
      </c>
      <c r="N13" s="501">
        <f>NDPL!P163</f>
        <v>8.690946633066668</v>
      </c>
      <c r="O13" s="300"/>
      <c r="P13" s="300"/>
      <c r="Q13" s="318"/>
      <c r="R13" s="19"/>
    </row>
    <row r="14" spans="1:18" ht="26.25">
      <c r="A14" s="504"/>
      <c r="B14" s="505"/>
      <c r="C14" s="506"/>
      <c r="D14" s="506"/>
      <c r="E14" s="503"/>
      <c r="F14" s="503"/>
      <c r="G14" s="254"/>
      <c r="H14" s="500"/>
      <c r="I14" s="501"/>
      <c r="J14" s="300"/>
      <c r="K14" s="300"/>
      <c r="L14" s="300"/>
      <c r="M14" s="500"/>
      <c r="N14" s="501"/>
      <c r="O14" s="300"/>
      <c r="P14" s="300"/>
      <c r="Q14" s="318"/>
      <c r="R14" s="19"/>
    </row>
    <row r="15" spans="1:18" ht="26.25">
      <c r="A15" s="504"/>
      <c r="B15" s="505"/>
      <c r="C15" s="506"/>
      <c r="D15" s="506"/>
      <c r="E15" s="503"/>
      <c r="F15" s="503"/>
      <c r="G15" s="249"/>
      <c r="H15" s="500"/>
      <c r="I15" s="501"/>
      <c r="J15" s="300"/>
      <c r="K15" s="300"/>
      <c r="L15" s="300"/>
      <c r="M15" s="500"/>
      <c r="N15" s="501"/>
      <c r="O15" s="300"/>
      <c r="P15" s="300"/>
      <c r="Q15" s="318"/>
      <c r="R15" s="19"/>
    </row>
    <row r="16" spans="1:18" ht="26.25">
      <c r="A16" s="504">
        <v>2</v>
      </c>
      <c r="B16" s="505" t="s">
        <v>330</v>
      </c>
      <c r="C16" s="506"/>
      <c r="D16" s="506"/>
      <c r="E16" s="503"/>
      <c r="F16" s="503"/>
      <c r="G16" s="254"/>
      <c r="H16" s="500"/>
      <c r="I16" s="501">
        <f>BRPL!K178</f>
        <v>-3.533183676133332</v>
      </c>
      <c r="J16" s="300"/>
      <c r="K16" s="300"/>
      <c r="L16" s="300"/>
      <c r="M16" s="500" t="s">
        <v>361</v>
      </c>
      <c r="N16" s="501">
        <f>BRPL!P178</f>
        <v>33.27623274093334</v>
      </c>
      <c r="O16" s="300"/>
      <c r="P16" s="300"/>
      <c r="Q16" s="318"/>
      <c r="R16" s="19"/>
    </row>
    <row r="17" spans="1:18" ht="26.25">
      <c r="A17" s="504"/>
      <c r="B17" s="505"/>
      <c r="C17" s="506"/>
      <c r="D17" s="506"/>
      <c r="E17" s="503"/>
      <c r="F17" s="503"/>
      <c r="G17" s="254"/>
      <c r="H17" s="500"/>
      <c r="I17" s="501"/>
      <c r="J17" s="300"/>
      <c r="K17" s="300"/>
      <c r="L17" s="300"/>
      <c r="M17" s="500"/>
      <c r="N17" s="501"/>
      <c r="O17" s="300"/>
      <c r="P17" s="300"/>
      <c r="Q17" s="318"/>
      <c r="R17" s="19"/>
    </row>
    <row r="18" spans="1:18" ht="26.25">
      <c r="A18" s="504"/>
      <c r="B18" s="505"/>
      <c r="C18" s="506"/>
      <c r="D18" s="506"/>
      <c r="E18" s="503"/>
      <c r="F18" s="503"/>
      <c r="G18" s="249"/>
      <c r="H18" s="500"/>
      <c r="I18" s="501"/>
      <c r="J18" s="300"/>
      <c r="K18" s="300"/>
      <c r="L18" s="300"/>
      <c r="M18" s="500"/>
      <c r="N18" s="501"/>
      <c r="O18" s="300"/>
      <c r="P18" s="300"/>
      <c r="Q18" s="318"/>
      <c r="R18" s="19"/>
    </row>
    <row r="19" spans="1:18" ht="26.25">
      <c r="A19" s="504">
        <v>3</v>
      </c>
      <c r="B19" s="505" t="s">
        <v>331</v>
      </c>
      <c r="C19" s="506"/>
      <c r="D19" s="506"/>
      <c r="E19" s="503"/>
      <c r="F19" s="503"/>
      <c r="G19" s="254"/>
      <c r="H19" s="500"/>
      <c r="I19" s="501">
        <f>BYPL!K166</f>
        <v>-0.2528117666666667</v>
      </c>
      <c r="J19" s="300"/>
      <c r="K19" s="300"/>
      <c r="L19" s="300"/>
      <c r="M19" s="500" t="s">
        <v>361</v>
      </c>
      <c r="N19" s="501">
        <f>BYPL!P166</f>
        <v>35.92503374333332</v>
      </c>
      <c r="O19" s="300"/>
      <c r="P19" s="300"/>
      <c r="Q19" s="318"/>
      <c r="R19" s="19"/>
    </row>
    <row r="20" spans="1:18" ht="26.25">
      <c r="A20" s="504"/>
      <c r="B20" s="505"/>
      <c r="C20" s="506"/>
      <c r="D20" s="506"/>
      <c r="E20" s="503"/>
      <c r="F20" s="503"/>
      <c r="G20" s="254"/>
      <c r="H20" s="500"/>
      <c r="I20" s="501"/>
      <c r="J20" s="300"/>
      <c r="K20" s="300"/>
      <c r="L20" s="300"/>
      <c r="M20" s="500"/>
      <c r="N20" s="501"/>
      <c r="O20" s="300"/>
      <c r="P20" s="300"/>
      <c r="Q20" s="318"/>
      <c r="R20" s="19"/>
    </row>
    <row r="21" spans="1:18" ht="26.25">
      <c r="A21" s="504"/>
      <c r="B21" s="507"/>
      <c r="C21" s="507"/>
      <c r="D21" s="507"/>
      <c r="E21" s="341"/>
      <c r="F21" s="341"/>
      <c r="G21" s="128"/>
      <c r="H21" s="500"/>
      <c r="I21" s="501"/>
      <c r="J21" s="300"/>
      <c r="K21" s="300"/>
      <c r="L21" s="300"/>
      <c r="M21" s="500"/>
      <c r="N21" s="501"/>
      <c r="O21" s="300"/>
      <c r="P21" s="300"/>
      <c r="Q21" s="318"/>
      <c r="R21" s="19"/>
    </row>
    <row r="22" spans="1:18" ht="26.25">
      <c r="A22" s="504">
        <v>4</v>
      </c>
      <c r="B22" s="505" t="s">
        <v>332</v>
      </c>
      <c r="C22" s="507"/>
      <c r="D22" s="507"/>
      <c r="E22" s="341"/>
      <c r="F22" s="341"/>
      <c r="G22" s="254"/>
      <c r="H22" s="500" t="s">
        <v>361</v>
      </c>
      <c r="I22" s="501">
        <f>NDMC!K85</f>
        <v>1.0372766397333335</v>
      </c>
      <c r="J22" s="300"/>
      <c r="K22" s="300"/>
      <c r="L22" s="300"/>
      <c r="M22" s="500" t="s">
        <v>361</v>
      </c>
      <c r="N22" s="501">
        <f>NDMC!P85</f>
        <v>17.050131953866668</v>
      </c>
      <c r="O22" s="300"/>
      <c r="P22" s="300"/>
      <c r="Q22" s="318"/>
      <c r="R22" s="19"/>
    </row>
    <row r="23" spans="1:18" ht="26.25">
      <c r="A23" s="504"/>
      <c r="B23" s="505"/>
      <c r="C23" s="507"/>
      <c r="D23" s="507"/>
      <c r="E23" s="341"/>
      <c r="F23" s="341"/>
      <c r="G23" s="254"/>
      <c r="H23" s="500"/>
      <c r="I23" s="501"/>
      <c r="J23" s="300"/>
      <c r="K23" s="300"/>
      <c r="L23" s="300"/>
      <c r="M23" s="500"/>
      <c r="N23" s="501"/>
      <c r="O23" s="300"/>
      <c r="P23" s="300"/>
      <c r="Q23" s="318"/>
      <c r="R23" s="19"/>
    </row>
    <row r="24" spans="1:18" ht="26.25">
      <c r="A24" s="504"/>
      <c r="B24" s="507"/>
      <c r="C24" s="507"/>
      <c r="D24" s="507"/>
      <c r="E24" s="341"/>
      <c r="F24" s="341"/>
      <c r="G24" s="128"/>
      <c r="H24" s="500"/>
      <c r="I24" s="501"/>
      <c r="J24" s="300"/>
      <c r="K24" s="300"/>
      <c r="L24" s="300"/>
      <c r="M24" s="500"/>
      <c r="N24" s="501"/>
      <c r="O24" s="300"/>
      <c r="P24" s="300"/>
      <c r="Q24" s="318"/>
      <c r="R24" s="19"/>
    </row>
    <row r="25" spans="1:18" ht="26.25">
      <c r="A25" s="504">
        <v>5</v>
      </c>
      <c r="B25" s="505" t="s">
        <v>333</v>
      </c>
      <c r="C25" s="507"/>
      <c r="D25" s="507"/>
      <c r="E25" s="341"/>
      <c r="F25" s="341"/>
      <c r="G25" s="254"/>
      <c r="H25" s="500" t="s">
        <v>361</v>
      </c>
      <c r="I25" s="501">
        <f>MES!K59</f>
        <v>0.046409183599999994</v>
      </c>
      <c r="J25" s="300"/>
      <c r="K25" s="300"/>
      <c r="L25" s="300"/>
      <c r="M25" s="500" t="s">
        <v>361</v>
      </c>
      <c r="N25" s="501">
        <f>MES!P59</f>
        <v>4.4362384828</v>
      </c>
      <c r="O25" s="300"/>
      <c r="P25" s="300"/>
      <c r="Q25" s="318"/>
      <c r="R25" s="19"/>
    </row>
    <row r="26" spans="1:18" ht="20.25">
      <c r="A26" s="251"/>
      <c r="B26" s="19"/>
      <c r="C26" s="19"/>
      <c r="D26" s="19"/>
      <c r="E26" s="19"/>
      <c r="F26" s="19"/>
      <c r="G26" s="19"/>
      <c r="H26" s="253"/>
      <c r="I26" s="502"/>
      <c r="J26" s="298"/>
      <c r="K26" s="298"/>
      <c r="L26" s="298"/>
      <c r="M26" s="298"/>
      <c r="N26" s="298"/>
      <c r="O26" s="298"/>
      <c r="P26" s="298"/>
      <c r="Q26" s="318"/>
      <c r="R26" s="19"/>
    </row>
    <row r="27" spans="1:18" ht="18">
      <c r="A27" s="247"/>
      <c r="B27" s="221"/>
      <c r="C27" s="256"/>
      <c r="D27" s="256"/>
      <c r="E27" s="256"/>
      <c r="F27" s="256"/>
      <c r="G27" s="257"/>
      <c r="H27" s="253"/>
      <c r="I27" s="19"/>
      <c r="J27" s="19"/>
      <c r="K27" s="19"/>
      <c r="L27" s="19"/>
      <c r="M27" s="19"/>
      <c r="N27" s="19"/>
      <c r="O27" s="19"/>
      <c r="P27" s="19"/>
      <c r="Q27" s="318"/>
      <c r="R27" s="19"/>
    </row>
    <row r="28" spans="1:18" ht="15">
      <c r="A28" s="251"/>
      <c r="B28" s="19"/>
      <c r="C28" s="19"/>
      <c r="D28" s="19"/>
      <c r="E28" s="19"/>
      <c r="F28" s="19"/>
      <c r="G28" s="19"/>
      <c r="H28" s="253"/>
      <c r="I28" s="19"/>
      <c r="J28" s="19"/>
      <c r="K28" s="19"/>
      <c r="L28" s="19"/>
      <c r="M28" s="19"/>
      <c r="N28" s="19"/>
      <c r="O28" s="19"/>
      <c r="P28" s="19"/>
      <c r="Q28" s="318"/>
      <c r="R28" s="19"/>
    </row>
    <row r="29" spans="1:18" ht="54" customHeight="1" thickBot="1">
      <c r="A29" s="497" t="s">
        <v>334</v>
      </c>
      <c r="B29" s="303"/>
      <c r="C29" s="303"/>
      <c r="D29" s="303"/>
      <c r="E29" s="303"/>
      <c r="F29" s="303"/>
      <c r="G29" s="303"/>
      <c r="H29" s="304"/>
      <c r="I29" s="304"/>
      <c r="J29" s="304"/>
      <c r="K29" s="304"/>
      <c r="L29" s="304"/>
      <c r="M29" s="304"/>
      <c r="N29" s="304"/>
      <c r="O29" s="304"/>
      <c r="P29" s="304"/>
      <c r="Q29" s="319"/>
      <c r="R29" s="19"/>
    </row>
    <row r="30" spans="1:9" ht="13.5" thickTop="1">
      <c r="A30" s="244"/>
      <c r="B30" s="19"/>
      <c r="C30" s="19"/>
      <c r="D30" s="19"/>
      <c r="E30" s="19"/>
      <c r="F30" s="19"/>
      <c r="G30" s="19"/>
      <c r="H30" s="19"/>
      <c r="I30" s="19"/>
    </row>
    <row r="31" spans="1:9" ht="12.75">
      <c r="A31" s="19"/>
      <c r="B31" s="19"/>
      <c r="C31" s="19"/>
      <c r="D31" s="19"/>
      <c r="E31" s="19"/>
      <c r="F31" s="19"/>
      <c r="G31" s="19"/>
      <c r="H31" s="19"/>
      <c r="I31" s="19"/>
    </row>
    <row r="32" spans="1:9" ht="12.75">
      <c r="A32" s="19"/>
      <c r="B32" s="19"/>
      <c r="C32" s="19"/>
      <c r="D32" s="19"/>
      <c r="E32" s="19"/>
      <c r="F32" s="19"/>
      <c r="G32" s="19"/>
      <c r="H32" s="19"/>
      <c r="I32" s="19"/>
    </row>
    <row r="33" spans="1:9" ht="18">
      <c r="A33" s="256" t="s">
        <v>360</v>
      </c>
      <c r="B33" s="19"/>
      <c r="C33" s="19"/>
      <c r="D33" s="19"/>
      <c r="E33" s="496"/>
      <c r="F33" s="496"/>
      <c r="G33" s="19"/>
      <c r="H33" s="19"/>
      <c r="I33" s="19"/>
    </row>
    <row r="34" spans="1:9" ht="15">
      <c r="A34" s="281"/>
      <c r="B34" s="281"/>
      <c r="C34" s="281"/>
      <c r="D34" s="281"/>
      <c r="E34" s="496"/>
      <c r="F34" s="496"/>
      <c r="G34" s="19"/>
      <c r="H34" s="19"/>
      <c r="I34" s="19"/>
    </row>
    <row r="35" spans="1:9" s="496" customFormat="1" ht="15" customHeight="1">
      <c r="A35" s="509" t="s">
        <v>368</v>
      </c>
      <c r="E35"/>
      <c r="F35"/>
      <c r="G35" s="281"/>
      <c r="H35" s="281"/>
      <c r="I35" s="281"/>
    </row>
    <row r="36" spans="1:9" s="496" customFormat="1" ht="15" customHeight="1">
      <c r="A36" s="509"/>
      <c r="E36"/>
      <c r="F36"/>
      <c r="H36" s="281"/>
      <c r="I36" s="281"/>
    </row>
    <row r="37" spans="1:9" s="496" customFormat="1" ht="15" customHeight="1">
      <c r="A37" s="509" t="s">
        <v>369</v>
      </c>
      <c r="E37"/>
      <c r="F37"/>
      <c r="I37" s="281"/>
    </row>
    <row r="38" spans="1:9" s="496" customFormat="1" ht="15" customHeight="1">
      <c r="A38" s="508"/>
      <c r="E38"/>
      <c r="F38"/>
      <c r="I38" s="281"/>
    </row>
    <row r="39" spans="1:9" s="496" customFormat="1" ht="15" customHeight="1">
      <c r="A39" s="509"/>
      <c r="E39"/>
      <c r="F39"/>
      <c r="I39" s="281"/>
    </row>
    <row r="40" spans="1:6" s="496" customFormat="1" ht="15" customHeight="1">
      <c r="A40" s="509"/>
      <c r="B40" s="495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6.8515625" style="0" customWidth="1"/>
    <col min="3" max="3" width="9.8515625" style="0" bestFit="1" customWidth="1"/>
    <col min="6" max="6" width="9.28125" style="0" bestFit="1" customWidth="1"/>
    <col min="7" max="7" width="10.8515625" style="0" customWidth="1"/>
    <col min="8" max="8" width="10.7109375" style="0" customWidth="1"/>
    <col min="9" max="9" width="9.28125" style="0" bestFit="1" customWidth="1"/>
    <col min="10" max="10" width="10.57421875" style="0" bestFit="1" customWidth="1"/>
    <col min="11" max="11" width="10.00390625" style="0" customWidth="1"/>
    <col min="12" max="12" width="10.57421875" style="0" customWidth="1"/>
    <col min="13" max="13" width="9.8515625" style="0" customWidth="1"/>
    <col min="14" max="14" width="9.28125" style="0" bestFit="1" customWidth="1"/>
    <col min="15" max="15" width="10.57421875" style="0" bestFit="1" customWidth="1"/>
    <col min="16" max="16" width="10.28125" style="0" customWidth="1"/>
    <col min="17" max="17" width="12.28125" style="0" customWidth="1"/>
  </cols>
  <sheetData>
    <row r="1" spans="1:16" ht="24" thickBot="1">
      <c r="A1" s="3"/>
      <c r="G1" s="19"/>
      <c r="H1" s="19"/>
      <c r="I1" s="54" t="s">
        <v>406</v>
      </c>
      <c r="J1" s="19"/>
      <c r="K1" s="19"/>
      <c r="L1" s="19"/>
      <c r="M1" s="19"/>
      <c r="N1" s="54" t="s">
        <v>407</v>
      </c>
      <c r="O1" s="19"/>
      <c r="P1" s="19"/>
    </row>
    <row r="2" spans="1:17" ht="52.5" thickBot="1" thickTop="1">
      <c r="A2" s="39" t="s">
        <v>8</v>
      </c>
      <c r="B2" s="36" t="s">
        <v>9</v>
      </c>
      <c r="C2" s="37" t="s">
        <v>1</v>
      </c>
      <c r="D2" s="37" t="s">
        <v>2</v>
      </c>
      <c r="E2" s="37" t="s">
        <v>3</v>
      </c>
      <c r="F2" s="37" t="s">
        <v>10</v>
      </c>
      <c r="G2" s="39" t="str">
        <f>NDPL!G5</f>
        <v>FINAL READING 01/07/2014</v>
      </c>
      <c r="H2" s="37" t="str">
        <f>NDPL!H5</f>
        <v>INTIAL READING 01/06/2014</v>
      </c>
      <c r="I2" s="37" t="s">
        <v>4</v>
      </c>
      <c r="J2" s="37" t="s">
        <v>5</v>
      </c>
      <c r="K2" s="37" t="s">
        <v>6</v>
      </c>
      <c r="L2" s="39" t="str">
        <f>NDPL!G5</f>
        <v>FINAL READING 01/07/2014</v>
      </c>
      <c r="M2" s="37" t="str">
        <f>NDPL!H5</f>
        <v>INTIAL READING 01/06/2014</v>
      </c>
      <c r="N2" s="37" t="s">
        <v>4</v>
      </c>
      <c r="O2" s="37" t="s">
        <v>5</v>
      </c>
      <c r="P2" s="38" t="s">
        <v>6</v>
      </c>
      <c r="Q2" s="676"/>
    </row>
    <row r="3" ht="14.25" thickBot="1" thickTop="1"/>
    <row r="4" spans="1:17" ht="13.5" thickTop="1">
      <c r="A4" s="24"/>
      <c r="B4" s="306" t="s">
        <v>349</v>
      </c>
      <c r="C4" s="25"/>
      <c r="D4" s="25"/>
      <c r="E4" s="25"/>
      <c r="F4" s="33"/>
      <c r="G4" s="24"/>
      <c r="H4" s="25"/>
      <c r="I4" s="25"/>
      <c r="J4" s="25"/>
      <c r="K4" s="33"/>
      <c r="L4" s="24"/>
      <c r="M4" s="25"/>
      <c r="N4" s="25"/>
      <c r="O4" s="25"/>
      <c r="P4" s="33"/>
      <c r="Q4" s="177"/>
    </row>
    <row r="5" spans="1:17" ht="12.75">
      <c r="A5" s="23"/>
      <c r="B5" s="151" t="s">
        <v>353</v>
      </c>
      <c r="C5" s="153" t="s">
        <v>285</v>
      </c>
      <c r="D5" s="19"/>
      <c r="E5" s="19"/>
      <c r="F5" s="119"/>
      <c r="G5" s="23"/>
      <c r="H5" s="19"/>
      <c r="I5" s="19"/>
      <c r="J5" s="19"/>
      <c r="K5" s="119"/>
      <c r="L5" s="23"/>
      <c r="M5" s="19"/>
      <c r="N5" s="19"/>
      <c r="O5" s="19"/>
      <c r="P5" s="119"/>
      <c r="Q5" s="178"/>
    </row>
    <row r="6" spans="1:17" ht="15">
      <c r="A6" s="98">
        <v>1</v>
      </c>
      <c r="B6" s="125" t="s">
        <v>350</v>
      </c>
      <c r="C6" s="21">
        <v>4902492</v>
      </c>
      <c r="D6" s="149" t="s">
        <v>12</v>
      </c>
      <c r="E6" s="149" t="s">
        <v>287</v>
      </c>
      <c r="F6" s="28">
        <v>1500</v>
      </c>
      <c r="G6" s="437">
        <v>953238</v>
      </c>
      <c r="H6" s="511">
        <v>953238</v>
      </c>
      <c r="I6" s="77">
        <f>G6-H6</f>
        <v>0</v>
      </c>
      <c r="J6" s="77">
        <f>$F6*I6</f>
        <v>0</v>
      </c>
      <c r="K6" s="79">
        <f>J6/1000000</f>
        <v>0</v>
      </c>
      <c r="L6" s="437">
        <v>980494</v>
      </c>
      <c r="M6" s="347">
        <v>981015</v>
      </c>
      <c r="N6" s="77">
        <f>L6-M6</f>
        <v>-521</v>
      </c>
      <c r="O6" s="77">
        <f>$F6*N6</f>
        <v>-781500</v>
      </c>
      <c r="P6" s="79">
        <f>O6/1000000</f>
        <v>-0.7815</v>
      </c>
      <c r="Q6" s="178"/>
    </row>
    <row r="7" spans="1:17" ht="15">
      <c r="A7" s="704">
        <v>2</v>
      </c>
      <c r="B7" s="125" t="s">
        <v>351</v>
      </c>
      <c r="C7" s="705">
        <v>5128477</v>
      </c>
      <c r="D7" s="149" t="s">
        <v>12</v>
      </c>
      <c r="E7" s="149" t="s">
        <v>287</v>
      </c>
      <c r="F7" s="706">
        <v>1500</v>
      </c>
      <c r="G7" s="437">
        <v>995216</v>
      </c>
      <c r="H7" s="438">
        <v>995294</v>
      </c>
      <c r="I7" s="77">
        <f>G7-H7</f>
        <v>-78</v>
      </c>
      <c r="J7" s="77">
        <f>$F7*I7</f>
        <v>-117000</v>
      </c>
      <c r="K7" s="79">
        <f>J7/1000000</f>
        <v>-0.117</v>
      </c>
      <c r="L7" s="437">
        <v>995750</v>
      </c>
      <c r="M7" s="438">
        <v>995975</v>
      </c>
      <c r="N7" s="77">
        <f>L7-M7</f>
        <v>-225</v>
      </c>
      <c r="O7" s="77">
        <f>$F7*N7</f>
        <v>-337500</v>
      </c>
      <c r="P7" s="79">
        <f>O7/1000000</f>
        <v>-0.3375</v>
      </c>
      <c r="Q7" s="178"/>
    </row>
    <row r="8" spans="1:17" ht="15">
      <c r="A8" s="98">
        <v>3</v>
      </c>
      <c r="B8" s="125" t="s">
        <v>352</v>
      </c>
      <c r="C8" s="21">
        <v>4902494</v>
      </c>
      <c r="D8" s="149" t="s">
        <v>12</v>
      </c>
      <c r="E8" s="149" t="s">
        <v>287</v>
      </c>
      <c r="F8" s="28">
        <v>1500</v>
      </c>
      <c r="G8" s="437">
        <v>903766</v>
      </c>
      <c r="H8" s="511">
        <v>904014</v>
      </c>
      <c r="I8" s="77">
        <f>G8-H8</f>
        <v>-248</v>
      </c>
      <c r="J8" s="77">
        <f>$F8*I8</f>
        <v>-372000</v>
      </c>
      <c r="K8" s="79">
        <f>J8/1000000</f>
        <v>-0.372</v>
      </c>
      <c r="L8" s="437">
        <v>964866</v>
      </c>
      <c r="M8" s="511">
        <v>966238</v>
      </c>
      <c r="N8" s="77">
        <f>L8-M8</f>
        <v>-1372</v>
      </c>
      <c r="O8" s="77">
        <f>$F8*N8</f>
        <v>-2058000</v>
      </c>
      <c r="P8" s="79">
        <f>O8/1000000</f>
        <v>-2.058</v>
      </c>
      <c r="Q8" s="178"/>
    </row>
    <row r="9" spans="1:17" ht="12.75">
      <c r="A9" s="98"/>
      <c r="B9" s="19"/>
      <c r="C9" s="21"/>
      <c r="D9" s="19"/>
      <c r="E9" s="19"/>
      <c r="F9" s="28"/>
      <c r="G9" s="98"/>
      <c r="H9" s="21"/>
      <c r="I9" s="19"/>
      <c r="J9" s="19"/>
      <c r="K9" s="119"/>
      <c r="L9" s="98"/>
      <c r="M9" s="21"/>
      <c r="N9" s="19"/>
      <c r="O9" s="19"/>
      <c r="P9" s="119"/>
      <c r="Q9" s="178"/>
    </row>
    <row r="10" spans="1:17" ht="12.75">
      <c r="A10" s="23"/>
      <c r="B10" s="19"/>
      <c r="C10" s="19"/>
      <c r="D10" s="19"/>
      <c r="E10" s="19"/>
      <c r="F10" s="119"/>
      <c r="G10" s="98"/>
      <c r="H10" s="21"/>
      <c r="I10" s="19"/>
      <c r="J10" s="19"/>
      <c r="K10" s="119"/>
      <c r="L10" s="98"/>
      <c r="M10" s="21"/>
      <c r="N10" s="19"/>
      <c r="O10" s="19"/>
      <c r="P10" s="119"/>
      <c r="Q10" s="178"/>
    </row>
    <row r="11" spans="1:17" ht="12.75">
      <c r="A11" s="23"/>
      <c r="B11" s="19"/>
      <c r="C11" s="19"/>
      <c r="D11" s="19"/>
      <c r="E11" s="19"/>
      <c r="F11" s="119"/>
      <c r="G11" s="98"/>
      <c r="H11" s="21"/>
      <c r="I11" s="19"/>
      <c r="J11" s="19"/>
      <c r="K11" s="119"/>
      <c r="L11" s="98"/>
      <c r="M11" s="21"/>
      <c r="N11" s="19"/>
      <c r="O11" s="19"/>
      <c r="P11" s="119"/>
      <c r="Q11" s="178"/>
    </row>
    <row r="12" spans="1:17" ht="12.75">
      <c r="A12" s="23"/>
      <c r="B12" s="19"/>
      <c r="C12" s="19"/>
      <c r="D12" s="19"/>
      <c r="E12" s="19"/>
      <c r="F12" s="119"/>
      <c r="G12" s="98"/>
      <c r="H12" s="21"/>
      <c r="I12" s="237" t="s">
        <v>326</v>
      </c>
      <c r="J12" s="19"/>
      <c r="K12" s="236">
        <f>SUM(K6:K8)</f>
        <v>-0.489</v>
      </c>
      <c r="L12" s="98"/>
      <c r="M12" s="21"/>
      <c r="N12" s="237" t="s">
        <v>326</v>
      </c>
      <c r="O12" s="19"/>
      <c r="P12" s="236">
        <f>SUM(P6:P8)</f>
        <v>-3.1769999999999996</v>
      </c>
      <c r="Q12" s="178"/>
    </row>
    <row r="13" spans="1:17" ht="12.75">
      <c r="A13" s="23"/>
      <c r="B13" s="19"/>
      <c r="C13" s="19"/>
      <c r="D13" s="19"/>
      <c r="E13" s="19"/>
      <c r="F13" s="119"/>
      <c r="G13" s="98"/>
      <c r="H13" s="21"/>
      <c r="I13" s="387"/>
      <c r="J13" s="19"/>
      <c r="K13" s="232"/>
      <c r="L13" s="98"/>
      <c r="M13" s="21"/>
      <c r="N13" s="387"/>
      <c r="O13" s="19"/>
      <c r="P13" s="232"/>
      <c r="Q13" s="178"/>
    </row>
    <row r="14" spans="1:17" ht="12.75">
      <c r="A14" s="23"/>
      <c r="B14" s="19"/>
      <c r="C14" s="19"/>
      <c r="D14" s="19"/>
      <c r="E14" s="19"/>
      <c r="F14" s="119"/>
      <c r="G14" s="98"/>
      <c r="H14" s="21"/>
      <c r="I14" s="19"/>
      <c r="J14" s="19"/>
      <c r="K14" s="119"/>
      <c r="L14" s="98"/>
      <c r="M14" s="21"/>
      <c r="N14" s="19"/>
      <c r="O14" s="19"/>
      <c r="P14" s="119"/>
      <c r="Q14" s="178"/>
    </row>
    <row r="15" spans="1:17" ht="12.75">
      <c r="A15" s="23"/>
      <c r="B15" s="145" t="s">
        <v>157</v>
      </c>
      <c r="C15" s="19"/>
      <c r="D15" s="19"/>
      <c r="E15" s="19"/>
      <c r="F15" s="119"/>
      <c r="G15" s="98"/>
      <c r="H15" s="21"/>
      <c r="I15" s="19"/>
      <c r="J15" s="19"/>
      <c r="K15" s="119"/>
      <c r="L15" s="98"/>
      <c r="M15" s="21"/>
      <c r="N15" s="19"/>
      <c r="O15" s="19"/>
      <c r="P15" s="119"/>
      <c r="Q15" s="178"/>
    </row>
    <row r="16" spans="1:17" ht="12.75">
      <c r="A16" s="134"/>
      <c r="B16" s="135" t="s">
        <v>284</v>
      </c>
      <c r="C16" s="136" t="s">
        <v>285</v>
      </c>
      <c r="D16" s="136"/>
      <c r="E16" s="137"/>
      <c r="F16" s="138"/>
      <c r="G16" s="139"/>
      <c r="H16" s="21"/>
      <c r="I16" s="19"/>
      <c r="J16" s="19"/>
      <c r="K16" s="119"/>
      <c r="L16" s="98"/>
      <c r="M16" s="21"/>
      <c r="N16" s="19"/>
      <c r="O16" s="19"/>
      <c r="P16" s="119"/>
      <c r="Q16" s="178"/>
    </row>
    <row r="17" spans="1:17" ht="15">
      <c r="A17" s="139">
        <v>1</v>
      </c>
      <c r="B17" s="140" t="s">
        <v>286</v>
      </c>
      <c r="C17" s="141">
        <v>4902509</v>
      </c>
      <c r="D17" s="142" t="s">
        <v>12</v>
      </c>
      <c r="E17" s="142" t="s">
        <v>287</v>
      </c>
      <c r="F17" s="143">
        <v>5000</v>
      </c>
      <c r="G17" s="437">
        <v>997874</v>
      </c>
      <c r="H17" s="438">
        <v>997874</v>
      </c>
      <c r="I17" s="77">
        <f>G17-H17</f>
        <v>0</v>
      </c>
      <c r="J17" s="77">
        <f>$F17*I17</f>
        <v>0</v>
      </c>
      <c r="K17" s="79">
        <f>J17/1000000</f>
        <v>0</v>
      </c>
      <c r="L17" s="437">
        <v>30556</v>
      </c>
      <c r="M17" s="438">
        <v>30857</v>
      </c>
      <c r="N17" s="77">
        <f>L17-M17</f>
        <v>-301</v>
      </c>
      <c r="O17" s="77">
        <f>$F17*N17</f>
        <v>-1505000</v>
      </c>
      <c r="P17" s="79">
        <f>O17/1000000</f>
        <v>-1.505</v>
      </c>
      <c r="Q17" s="178"/>
    </row>
    <row r="18" spans="1:17" ht="15">
      <c r="A18" s="139">
        <v>2</v>
      </c>
      <c r="B18" s="140" t="s">
        <v>288</v>
      </c>
      <c r="C18" s="141">
        <v>4902510</v>
      </c>
      <c r="D18" s="142" t="s">
        <v>12</v>
      </c>
      <c r="E18" s="142" t="s">
        <v>287</v>
      </c>
      <c r="F18" s="143">
        <v>1000</v>
      </c>
      <c r="G18" s="437">
        <v>999725</v>
      </c>
      <c r="H18" s="438">
        <v>999725</v>
      </c>
      <c r="I18" s="77">
        <f>G18-H18</f>
        <v>0</v>
      </c>
      <c r="J18" s="77">
        <f>$F18*I18</f>
        <v>0</v>
      </c>
      <c r="K18" s="79">
        <f>J18/1000000</f>
        <v>0</v>
      </c>
      <c r="L18" s="437">
        <v>2335</v>
      </c>
      <c r="M18" s="438">
        <v>2761</v>
      </c>
      <c r="N18" s="77">
        <f>L18-M18</f>
        <v>-426</v>
      </c>
      <c r="O18" s="77">
        <f>$F18*N18</f>
        <v>-426000</v>
      </c>
      <c r="P18" s="79">
        <f>O18/1000000</f>
        <v>-0.426</v>
      </c>
      <c r="Q18" s="178"/>
    </row>
    <row r="19" spans="1:17" ht="15">
      <c r="A19" s="139">
        <v>3</v>
      </c>
      <c r="B19" s="140" t="s">
        <v>289</v>
      </c>
      <c r="C19" s="141">
        <v>4864947</v>
      </c>
      <c r="D19" s="142" t="s">
        <v>12</v>
      </c>
      <c r="E19" s="142" t="s">
        <v>287</v>
      </c>
      <c r="F19" s="143">
        <v>1000</v>
      </c>
      <c r="G19" s="437">
        <v>974638</v>
      </c>
      <c r="H19" s="438">
        <v>974628</v>
      </c>
      <c r="I19" s="77">
        <f>G19-H19</f>
        <v>10</v>
      </c>
      <c r="J19" s="77">
        <f>$F19*I19</f>
        <v>10000</v>
      </c>
      <c r="K19" s="79">
        <f>J19/1000000</f>
        <v>0.01</v>
      </c>
      <c r="L19" s="437">
        <v>990537</v>
      </c>
      <c r="M19" s="438">
        <v>989911</v>
      </c>
      <c r="N19" s="77">
        <f>L19-M19</f>
        <v>626</v>
      </c>
      <c r="O19" s="77">
        <f>$F19*N19</f>
        <v>626000</v>
      </c>
      <c r="P19" s="79">
        <f>O19/1000000</f>
        <v>0.626</v>
      </c>
      <c r="Q19" s="685"/>
    </row>
    <row r="20" spans="1:17" ht="12.75">
      <c r="A20" s="139"/>
      <c r="B20" s="140"/>
      <c r="C20" s="141"/>
      <c r="D20" s="142"/>
      <c r="E20" s="142"/>
      <c r="F20" s="144"/>
      <c r="G20" s="155"/>
      <c r="H20" s="19"/>
      <c r="I20" s="77"/>
      <c r="J20" s="77"/>
      <c r="K20" s="79"/>
      <c r="L20" s="78"/>
      <c r="M20" s="76"/>
      <c r="N20" s="77"/>
      <c r="O20" s="77"/>
      <c r="P20" s="79"/>
      <c r="Q20" s="178"/>
    </row>
    <row r="21" spans="1:17" ht="12.75">
      <c r="A21" s="23"/>
      <c r="B21" s="19"/>
      <c r="C21" s="19"/>
      <c r="D21" s="19"/>
      <c r="E21" s="19"/>
      <c r="F21" s="119"/>
      <c r="G21" s="23"/>
      <c r="H21" s="19"/>
      <c r="I21" s="19"/>
      <c r="J21" s="19"/>
      <c r="K21" s="119"/>
      <c r="L21" s="23"/>
      <c r="M21" s="19"/>
      <c r="N21" s="19"/>
      <c r="O21" s="19"/>
      <c r="P21" s="119"/>
      <c r="Q21" s="178"/>
    </row>
    <row r="22" spans="1:17" ht="12.75">
      <c r="A22" s="23"/>
      <c r="B22" s="19"/>
      <c r="C22" s="19"/>
      <c r="D22" s="19"/>
      <c r="E22" s="19"/>
      <c r="F22" s="119"/>
      <c r="G22" s="23"/>
      <c r="H22" s="19"/>
      <c r="I22" s="19"/>
      <c r="J22" s="19"/>
      <c r="K22" s="119"/>
      <c r="L22" s="23"/>
      <c r="M22" s="19"/>
      <c r="N22" s="19"/>
      <c r="O22" s="19"/>
      <c r="P22" s="119"/>
      <c r="Q22" s="178"/>
    </row>
    <row r="23" spans="1:17" ht="12.75">
      <c r="A23" s="23"/>
      <c r="B23" s="19"/>
      <c r="C23" s="19"/>
      <c r="D23" s="19"/>
      <c r="E23" s="19"/>
      <c r="F23" s="119"/>
      <c r="G23" s="23"/>
      <c r="H23" s="19"/>
      <c r="I23" s="237" t="s">
        <v>326</v>
      </c>
      <c r="J23" s="19"/>
      <c r="K23" s="236">
        <f>SUM(K17:K19)</f>
        <v>0.01</v>
      </c>
      <c r="L23" s="23"/>
      <c r="M23" s="19"/>
      <c r="N23" s="237" t="s">
        <v>326</v>
      </c>
      <c r="O23" s="19"/>
      <c r="P23" s="236">
        <f>SUM(P17:P19)</f>
        <v>-1.3049999999999997</v>
      </c>
      <c r="Q23" s="178"/>
    </row>
    <row r="24" spans="1:17" ht="13.5" thickBot="1">
      <c r="A24" s="29"/>
      <c r="B24" s="30"/>
      <c r="C24" s="30"/>
      <c r="D24" s="30"/>
      <c r="E24" s="30"/>
      <c r="F24" s="60"/>
      <c r="G24" s="29"/>
      <c r="H24" s="30"/>
      <c r="I24" s="30"/>
      <c r="J24" s="30"/>
      <c r="K24" s="60"/>
      <c r="L24" s="29"/>
      <c r="M24" s="30"/>
      <c r="N24" s="30"/>
      <c r="O24" s="30"/>
      <c r="P24" s="60"/>
      <c r="Q24" s="179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METERING</cp:lastModifiedBy>
  <cp:lastPrinted>2014-08-01T10:18:57Z</cp:lastPrinted>
  <dcterms:created xsi:type="dcterms:W3CDTF">1996-10-14T23:33:28Z</dcterms:created>
  <dcterms:modified xsi:type="dcterms:W3CDTF">2014-08-01T10:19:31Z</dcterms:modified>
  <cp:category/>
  <cp:version/>
  <cp:contentType/>
  <cp:contentStatus/>
</cp:coreProperties>
</file>